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1352" windowHeight="9216" tabRatio="598"/>
  </bookViews>
  <sheets>
    <sheet name="Bang diem danh gia" sheetId="3" r:id="rId1"/>
    <sheet name="Ket qua chi tiet" sheetId="7" r:id="rId2"/>
    <sheet name="Ket qua xep loai" sheetId="8" r:id="rId3"/>
  </sheets>
  <definedNames>
    <definedName name="_xlnm._FilterDatabase" localSheetId="1" hidden="1">'Ket qua chi tiet'!$B$4:$L$14</definedName>
    <definedName name="_xlnm._FilterDatabase" localSheetId="2" hidden="1">'Ket qua xep loai'!$B$6:$E$15</definedName>
  </definedNames>
  <calcPr calcId="152511"/>
</workbook>
</file>

<file path=xl/calcChain.xml><?xml version="1.0" encoding="utf-8"?>
<calcChain xmlns="http://schemas.openxmlformats.org/spreadsheetml/2006/main">
  <c r="L14" i="3" l="1"/>
  <c r="L9" i="3" l="1"/>
  <c r="L10" i="3" l="1"/>
  <c r="AW27" i="3" l="1"/>
  <c r="AW28" i="3"/>
  <c r="AW29" i="3"/>
  <c r="AW30" i="3"/>
  <c r="AW31" i="3"/>
  <c r="L15" i="3" l="1"/>
  <c r="L13" i="3" l="1"/>
  <c r="L12" i="3"/>
  <c r="AH12" i="3"/>
  <c r="U12" i="3"/>
  <c r="BB26" i="3"/>
  <c r="AV26" i="3"/>
  <c r="U14" i="3" l="1"/>
  <c r="AR28" i="3"/>
  <c r="U15" i="3"/>
  <c r="S15" i="3"/>
  <c r="AP29" i="3"/>
  <c r="AN10" i="3" l="1"/>
  <c r="S10" i="3"/>
  <c r="AP24" i="3"/>
  <c r="L17" i="3" l="1"/>
  <c r="U17" i="3"/>
  <c r="L16" i="3"/>
  <c r="AV30" i="3" l="1"/>
  <c r="S16" i="3"/>
  <c r="K44" i="3"/>
  <c r="U13" i="3"/>
  <c r="AN11" i="3" l="1"/>
  <c r="S11" i="3"/>
  <c r="U9" i="3"/>
  <c r="S9" i="3"/>
  <c r="Q8" i="8" l="1"/>
  <c r="Q7" i="8"/>
  <c r="O8" i="8"/>
  <c r="P8" i="8" s="1"/>
  <c r="O7" i="8"/>
  <c r="P7" i="8" s="1"/>
  <c r="AW25" i="3" l="1"/>
  <c r="AP25" i="3"/>
  <c r="S14" i="3" l="1"/>
  <c r="S13" i="3"/>
  <c r="S12" i="3"/>
  <c r="S17" i="3"/>
  <c r="U10" i="3" l="1"/>
  <c r="AV9" i="3" l="1"/>
  <c r="AR24" i="3"/>
  <c r="AR25" i="3"/>
  <c r="AR26" i="3"/>
  <c r="AR27" i="3"/>
  <c r="AR29" i="3"/>
  <c r="AR30" i="3"/>
  <c r="AR31" i="3"/>
  <c r="AR23" i="3"/>
  <c r="J38" i="3"/>
  <c r="J39" i="3"/>
  <c r="J40" i="3"/>
  <c r="J41" i="3"/>
  <c r="J42" i="3"/>
  <c r="J43" i="3"/>
  <c r="J44" i="3"/>
  <c r="I44" i="3" s="1"/>
  <c r="J45" i="3"/>
  <c r="J37" i="3"/>
  <c r="U16" i="3"/>
  <c r="J8" i="7" l="1"/>
  <c r="J7" i="7"/>
  <c r="J10" i="7"/>
  <c r="J11" i="7"/>
  <c r="J9" i="7"/>
  <c r="J12" i="7"/>
  <c r="J14" i="7"/>
  <c r="J13" i="7"/>
  <c r="J6" i="7"/>
  <c r="BR24" i="3" l="1"/>
  <c r="BR25" i="3"/>
  <c r="BR26" i="3"/>
  <c r="BR27" i="3"/>
  <c r="BR28" i="3"/>
  <c r="BR29" i="3"/>
  <c r="BR30" i="3"/>
  <c r="BR31" i="3"/>
  <c r="BR23" i="3"/>
  <c r="BQ24" i="3"/>
  <c r="BQ25" i="3"/>
  <c r="BQ26" i="3"/>
  <c r="BQ27" i="3"/>
  <c r="BQ28" i="3"/>
  <c r="BQ29" i="3"/>
  <c r="BQ30" i="3"/>
  <c r="BQ31" i="3"/>
  <c r="BQ23" i="3"/>
  <c r="BP24" i="3"/>
  <c r="BP25" i="3"/>
  <c r="BP26" i="3"/>
  <c r="BP27" i="3"/>
  <c r="BP28" i="3"/>
  <c r="BP29" i="3"/>
  <c r="BP30" i="3"/>
  <c r="BP31" i="3"/>
  <c r="BN24" i="3"/>
  <c r="BN25" i="3"/>
  <c r="BN26" i="3"/>
  <c r="BN27" i="3"/>
  <c r="BN28" i="3"/>
  <c r="BN29" i="3"/>
  <c r="BN30" i="3"/>
  <c r="BN31" i="3"/>
  <c r="BN23" i="3"/>
  <c r="BM24" i="3"/>
  <c r="BM25" i="3"/>
  <c r="BM26" i="3"/>
  <c r="BM27" i="3"/>
  <c r="BM28" i="3"/>
  <c r="BM29" i="3"/>
  <c r="BM30" i="3"/>
  <c r="BM31" i="3"/>
  <c r="BM23" i="3"/>
  <c r="BL24" i="3"/>
  <c r="BL25" i="3"/>
  <c r="BL26" i="3"/>
  <c r="BL27" i="3"/>
  <c r="BL28" i="3"/>
  <c r="BL29" i="3"/>
  <c r="BL30" i="3"/>
  <c r="BL31" i="3"/>
  <c r="BL23" i="3"/>
  <c r="BK24" i="3"/>
  <c r="BK25" i="3"/>
  <c r="BK26" i="3"/>
  <c r="BK27" i="3"/>
  <c r="BK28" i="3"/>
  <c r="BK29" i="3"/>
  <c r="BK30" i="3"/>
  <c r="BK31" i="3"/>
  <c r="BK23" i="3"/>
  <c r="BJ24" i="3"/>
  <c r="BJ25" i="3"/>
  <c r="BJ26" i="3"/>
  <c r="BJ27" i="3"/>
  <c r="BJ28" i="3"/>
  <c r="BJ29" i="3"/>
  <c r="BJ30" i="3"/>
  <c r="BJ31" i="3"/>
  <c r="BJ23" i="3"/>
  <c r="BI24" i="3"/>
  <c r="BI25" i="3"/>
  <c r="BI26" i="3"/>
  <c r="BI27" i="3"/>
  <c r="BI28" i="3"/>
  <c r="BI29" i="3"/>
  <c r="BI30" i="3"/>
  <c r="BI31" i="3"/>
  <c r="BI23" i="3"/>
  <c r="BH24" i="3"/>
  <c r="BH25" i="3"/>
  <c r="BH26" i="3"/>
  <c r="BH27" i="3"/>
  <c r="BH28" i="3"/>
  <c r="BH29" i="3"/>
  <c r="BH30" i="3"/>
  <c r="BH31" i="3"/>
  <c r="BG24" i="3"/>
  <c r="BG25" i="3"/>
  <c r="BG26" i="3"/>
  <c r="BG27" i="3"/>
  <c r="BG28" i="3"/>
  <c r="BG29" i="3"/>
  <c r="BG30" i="3"/>
  <c r="BG31" i="3"/>
  <c r="BG23" i="3"/>
  <c r="BE24" i="3"/>
  <c r="BE25" i="3"/>
  <c r="BE26" i="3"/>
  <c r="BE27" i="3"/>
  <c r="BE28" i="3"/>
  <c r="BE29" i="3"/>
  <c r="BE30" i="3"/>
  <c r="BE31" i="3"/>
  <c r="BD24" i="3"/>
  <c r="BD25" i="3"/>
  <c r="BD26" i="3"/>
  <c r="BD27" i="3"/>
  <c r="BD28" i="3"/>
  <c r="BD29" i="3"/>
  <c r="BD30" i="3"/>
  <c r="BD31" i="3"/>
  <c r="BD23" i="3"/>
  <c r="BC24" i="3"/>
  <c r="BC25" i="3"/>
  <c r="BC26" i="3"/>
  <c r="BC27" i="3"/>
  <c r="BC28" i="3"/>
  <c r="BC29" i="3"/>
  <c r="BC30" i="3"/>
  <c r="BC31" i="3"/>
  <c r="BC23" i="3"/>
  <c r="BB24" i="3"/>
  <c r="BB25" i="3"/>
  <c r="BB27" i="3"/>
  <c r="BB28" i="3"/>
  <c r="BB30" i="3"/>
  <c r="BB31" i="3"/>
  <c r="BB23" i="3"/>
  <c r="BA24" i="3"/>
  <c r="BA25" i="3"/>
  <c r="BA26" i="3"/>
  <c r="BA27" i="3"/>
  <c r="BA28" i="3"/>
  <c r="BA29" i="3"/>
  <c r="BA30" i="3"/>
  <c r="BA31" i="3"/>
  <c r="AZ24" i="3"/>
  <c r="AZ25" i="3"/>
  <c r="AZ26" i="3"/>
  <c r="AZ27" i="3"/>
  <c r="AZ28" i="3"/>
  <c r="AZ29" i="3"/>
  <c r="AZ30" i="3"/>
  <c r="AZ31" i="3"/>
  <c r="AZ23" i="3"/>
  <c r="AY24" i="3"/>
  <c r="AY25" i="3"/>
  <c r="AY26" i="3"/>
  <c r="AY27" i="3"/>
  <c r="AY28" i="3"/>
  <c r="AY29" i="3"/>
  <c r="AY30" i="3"/>
  <c r="AY31" i="3"/>
  <c r="AY23" i="3"/>
  <c r="AW24" i="3"/>
  <c r="AW26" i="3"/>
  <c r="AV24" i="3"/>
  <c r="AV25" i="3"/>
  <c r="AV27" i="3"/>
  <c r="AV28" i="3"/>
  <c r="AV31" i="3"/>
  <c r="AU24" i="3"/>
  <c r="AU25" i="3"/>
  <c r="AU26" i="3"/>
  <c r="AU27" i="3"/>
  <c r="AU28" i="3"/>
  <c r="AU29" i="3"/>
  <c r="AU30" i="3"/>
  <c r="AU31" i="3"/>
  <c r="AU23" i="3"/>
  <c r="AT24" i="3"/>
  <c r="AT25" i="3"/>
  <c r="AT26" i="3"/>
  <c r="AT27" i="3"/>
  <c r="AT28" i="3"/>
  <c r="AT29" i="3"/>
  <c r="AT30" i="3"/>
  <c r="AT31" i="3"/>
  <c r="AT23" i="3"/>
  <c r="AS24" i="3"/>
  <c r="AS25" i="3"/>
  <c r="AS26" i="3"/>
  <c r="AS28" i="3"/>
  <c r="AS29" i="3"/>
  <c r="AS30" i="3"/>
  <c r="AS31" i="3"/>
  <c r="AS23" i="3"/>
  <c r="AQ24" i="3"/>
  <c r="AQ25" i="3"/>
  <c r="AQ26" i="3"/>
  <c r="AQ27" i="3"/>
  <c r="AQ28" i="3"/>
  <c r="AQ29" i="3"/>
  <c r="AQ30" i="3"/>
  <c r="AQ31" i="3"/>
  <c r="AQ23" i="3"/>
  <c r="AP26" i="3"/>
  <c r="AP27" i="3"/>
  <c r="AP28" i="3"/>
  <c r="AP31" i="3"/>
  <c r="AO24" i="3"/>
  <c r="AO25" i="3"/>
  <c r="AO26" i="3"/>
  <c r="AO27" i="3"/>
  <c r="AO28" i="3"/>
  <c r="AO29" i="3"/>
  <c r="AO30" i="3"/>
  <c r="AO31" i="3"/>
  <c r="AN24" i="3"/>
  <c r="AN25" i="3"/>
  <c r="AN26" i="3"/>
  <c r="AN27" i="3"/>
  <c r="AN28" i="3"/>
  <c r="AN29" i="3"/>
  <c r="AN30" i="3"/>
  <c r="AN31" i="3"/>
  <c r="N38" i="3"/>
  <c r="N39" i="3"/>
  <c r="N40" i="3"/>
  <c r="N41" i="3"/>
  <c r="N42" i="3"/>
  <c r="N43" i="3"/>
  <c r="N44" i="3"/>
  <c r="N45" i="3"/>
  <c r="N37" i="3"/>
  <c r="M38" i="3"/>
  <c r="M39" i="3"/>
  <c r="M40" i="3"/>
  <c r="M41" i="3"/>
  <c r="M42" i="3"/>
  <c r="M43" i="3"/>
  <c r="M44" i="3"/>
  <c r="M45" i="3"/>
  <c r="K38" i="3"/>
  <c r="K39" i="3"/>
  <c r="K40" i="3"/>
  <c r="K45" i="3"/>
  <c r="I45" i="3" s="1"/>
  <c r="K37" i="3"/>
  <c r="AT10" i="3"/>
  <c r="AT11" i="3"/>
  <c r="AT12" i="3"/>
  <c r="AT13" i="3"/>
  <c r="AT14" i="3"/>
  <c r="AT15" i="3"/>
  <c r="AT16" i="3"/>
  <c r="AT17" i="3"/>
  <c r="AT9" i="3"/>
  <c r="AR10" i="3"/>
  <c r="AR11" i="3"/>
  <c r="AR12" i="3"/>
  <c r="AR13" i="3"/>
  <c r="AR14" i="3"/>
  <c r="AR15" i="3"/>
  <c r="AR16" i="3"/>
  <c r="AR17" i="3"/>
  <c r="AR9" i="3"/>
  <c r="AQ10" i="3"/>
  <c r="AQ11" i="3"/>
  <c r="AQ12" i="3"/>
  <c r="AQ13" i="3"/>
  <c r="AQ14" i="3"/>
  <c r="AQ15" i="3"/>
  <c r="AQ16" i="3"/>
  <c r="AQ17" i="3"/>
  <c r="AQ9" i="3"/>
  <c r="AP10" i="3"/>
  <c r="AP11" i="3"/>
  <c r="AP12" i="3"/>
  <c r="AP13" i="3"/>
  <c r="AP14" i="3"/>
  <c r="AP15" i="3"/>
  <c r="AP16" i="3"/>
  <c r="AP17" i="3"/>
  <c r="AP9" i="3"/>
  <c r="AO10" i="3"/>
  <c r="AO11" i="3"/>
  <c r="AO12" i="3"/>
  <c r="AO13" i="3"/>
  <c r="AO14" i="3"/>
  <c r="AO15" i="3"/>
  <c r="AO16" i="3"/>
  <c r="AO17" i="3"/>
  <c r="AO9" i="3"/>
  <c r="AN12" i="3"/>
  <c r="AN13" i="3"/>
  <c r="AN14" i="3"/>
  <c r="AN15" i="3"/>
  <c r="AN16" i="3"/>
  <c r="AN17" i="3"/>
  <c r="AN9" i="3"/>
  <c r="AM10" i="3"/>
  <c r="AM11" i="3"/>
  <c r="AM12" i="3"/>
  <c r="AM13" i="3"/>
  <c r="AM14" i="3"/>
  <c r="AM15" i="3"/>
  <c r="AM16" i="3"/>
  <c r="AM17" i="3"/>
  <c r="AM9" i="3"/>
  <c r="AL10" i="3"/>
  <c r="AL11" i="3"/>
  <c r="AL12" i="3"/>
  <c r="AL13" i="3"/>
  <c r="AL14" i="3"/>
  <c r="AL15" i="3"/>
  <c r="AL16" i="3"/>
  <c r="AL17" i="3"/>
  <c r="AL9" i="3"/>
  <c r="AK10" i="3"/>
  <c r="AK11" i="3"/>
  <c r="AK12" i="3"/>
  <c r="AK13" i="3"/>
  <c r="AK14" i="3"/>
  <c r="AK15" i="3"/>
  <c r="AK16" i="3"/>
  <c r="AK17" i="3"/>
  <c r="AK9" i="3"/>
  <c r="AJ10" i="3"/>
  <c r="AJ11" i="3"/>
  <c r="AJ12" i="3"/>
  <c r="AJ13" i="3"/>
  <c r="AJ14" i="3"/>
  <c r="AJ15" i="3"/>
  <c r="AJ16" i="3"/>
  <c r="AJ17" i="3"/>
  <c r="AJ9" i="3"/>
  <c r="AI10" i="3"/>
  <c r="AI11" i="3"/>
  <c r="AI12" i="3"/>
  <c r="AI13" i="3"/>
  <c r="AI14" i="3"/>
  <c r="AI15" i="3"/>
  <c r="AI16" i="3"/>
  <c r="AI17" i="3"/>
  <c r="AI9" i="3"/>
  <c r="AH10" i="3"/>
  <c r="AH11" i="3"/>
  <c r="AH13" i="3"/>
  <c r="AH14" i="3"/>
  <c r="AH15" i="3"/>
  <c r="AH16" i="3"/>
  <c r="AH17" i="3"/>
  <c r="AH9" i="3"/>
  <c r="AG10" i="3"/>
  <c r="AG11" i="3"/>
  <c r="AG12" i="3"/>
  <c r="AG13" i="3"/>
  <c r="AG14" i="3"/>
  <c r="AG15" i="3"/>
  <c r="AG16" i="3"/>
  <c r="AG17" i="3"/>
  <c r="AG9" i="3"/>
  <c r="AE10" i="3"/>
  <c r="AE11" i="3"/>
  <c r="AE12" i="3"/>
  <c r="AE13" i="3"/>
  <c r="AE14" i="3"/>
  <c r="AE15" i="3"/>
  <c r="AE16" i="3"/>
  <c r="AE17" i="3"/>
  <c r="AE9" i="3"/>
  <c r="AD10" i="3"/>
  <c r="AD11" i="3"/>
  <c r="AD12" i="3"/>
  <c r="AD13" i="3"/>
  <c r="AD14" i="3"/>
  <c r="AD15" i="3"/>
  <c r="AD16" i="3"/>
  <c r="AD17" i="3"/>
  <c r="AD9" i="3"/>
  <c r="AB10" i="3"/>
  <c r="AB11" i="3"/>
  <c r="AB12" i="3"/>
  <c r="AB13" i="3"/>
  <c r="AB14" i="3"/>
  <c r="AB15" i="3"/>
  <c r="AB16" i="3"/>
  <c r="AB17" i="3"/>
  <c r="AB9" i="3"/>
  <c r="AA10" i="3"/>
  <c r="AA11" i="3"/>
  <c r="AA12" i="3"/>
  <c r="AA13" i="3"/>
  <c r="AA14" i="3"/>
  <c r="AA15" i="3"/>
  <c r="AA16" i="3"/>
  <c r="AA17" i="3"/>
  <c r="AA9" i="3"/>
  <c r="AM28" i="3" l="1"/>
  <c r="AM24" i="3"/>
  <c r="AM31" i="3"/>
  <c r="AM27" i="3"/>
  <c r="AM30" i="3"/>
  <c r="AM26" i="3"/>
  <c r="AM29" i="3"/>
  <c r="AM25" i="3"/>
  <c r="AU11" i="3" l="1"/>
  <c r="M37" i="3" l="1"/>
  <c r="AP23" i="3" l="1"/>
  <c r="AW23" i="3" l="1"/>
  <c r="AV23" i="3"/>
  <c r="AV10" i="3"/>
  <c r="AV11" i="3"/>
  <c r="AV12" i="3"/>
  <c r="AV13" i="3"/>
  <c r="AV14" i="3"/>
  <c r="AV15" i="3"/>
  <c r="AV16" i="3"/>
  <c r="AV17" i="3"/>
  <c r="AU10" i="3"/>
  <c r="AU12" i="3"/>
  <c r="AU13" i="3"/>
  <c r="AU14" i="3"/>
  <c r="AU15" i="3"/>
  <c r="AU16" i="3"/>
  <c r="AU17" i="3"/>
  <c r="AU9" i="3"/>
  <c r="I40" i="3" l="1"/>
  <c r="I41" i="3"/>
  <c r="I43" i="3"/>
  <c r="I42" i="3"/>
  <c r="I39" i="3"/>
  <c r="I38" i="3"/>
  <c r="I37" i="3"/>
  <c r="BP23" i="3" l="1"/>
  <c r="BH23" i="3"/>
  <c r="BE23" i="3"/>
  <c r="BA23" i="3"/>
  <c r="AO23" i="3"/>
  <c r="AL24" i="3"/>
  <c r="AL25" i="3"/>
  <c r="AL26" i="3"/>
  <c r="AL27" i="3"/>
  <c r="AL28" i="3"/>
  <c r="AL29" i="3"/>
  <c r="AL30" i="3"/>
  <c r="AL31" i="3"/>
  <c r="L38" i="3" l="1"/>
  <c r="O38" i="3" s="1"/>
  <c r="Q38" i="3" s="1"/>
  <c r="L45" i="3"/>
  <c r="O45" i="3" s="1"/>
  <c r="L37" i="3"/>
  <c r="L40" i="3"/>
  <c r="O40" i="3" s="1"/>
  <c r="L42" i="3"/>
  <c r="O42" i="3" s="1"/>
  <c r="L43" i="3"/>
  <c r="O43" i="3" s="1"/>
  <c r="L39" i="3"/>
  <c r="O39" i="3" s="1"/>
  <c r="L41" i="3"/>
  <c r="O41" i="3" s="1"/>
  <c r="L44" i="3"/>
  <c r="O44" i="3" s="1"/>
  <c r="O14" i="8" s="1"/>
  <c r="P14" i="8" s="1"/>
  <c r="BO23" i="3"/>
  <c r="BO28" i="3"/>
  <c r="BO24" i="3"/>
  <c r="BO29" i="3"/>
  <c r="BO25" i="3"/>
  <c r="BO30" i="3"/>
  <c r="BO26" i="3"/>
  <c r="BO31" i="3"/>
  <c r="BO27" i="3"/>
  <c r="Q40" i="3" l="1"/>
  <c r="Q10" i="8" s="1"/>
  <c r="O10" i="8"/>
  <c r="P10" i="8" s="1"/>
  <c r="Q42" i="3"/>
  <c r="Q13" i="8" s="1"/>
  <c r="O13" i="8"/>
  <c r="P13" i="8" s="1"/>
  <c r="Q43" i="3"/>
  <c r="Q12" i="8" s="1"/>
  <c r="O12" i="8"/>
  <c r="P12" i="8" s="1"/>
  <c r="Q45" i="3"/>
  <c r="Q11" i="8" s="1"/>
  <c r="O11" i="8"/>
  <c r="P11" i="8" s="1"/>
  <c r="Q41" i="3"/>
  <c r="Q15" i="8" s="1"/>
  <c r="O15" i="8"/>
  <c r="P15" i="8" s="1"/>
  <c r="Q39" i="3"/>
  <c r="Q9" i="8" s="1"/>
  <c r="O9" i="8"/>
  <c r="P9" i="8" s="1"/>
  <c r="Q44" i="3"/>
  <c r="Q14" i="8" s="1"/>
  <c r="AC12" i="3"/>
  <c r="E10" i="7" s="1"/>
  <c r="AF13" i="3"/>
  <c r="F11" i="7" s="1"/>
  <c r="AF14" i="3"/>
  <c r="F9" i="7" s="1"/>
  <c r="AF9" i="3"/>
  <c r="F6" i="7" s="1"/>
  <c r="Z13" i="3"/>
  <c r="D11" i="7" s="1"/>
  <c r="AC16" i="3"/>
  <c r="E14" i="7" s="1"/>
  <c r="Z17" i="3"/>
  <c r="D13" i="7" s="1"/>
  <c r="Z9" i="3"/>
  <c r="D6" i="7" s="1"/>
  <c r="Z14" i="3"/>
  <c r="D9" i="7" s="1"/>
  <c r="Z10" i="3"/>
  <c r="D8" i="7" s="1"/>
  <c r="AC14" i="3"/>
  <c r="E9" i="7" s="1"/>
  <c r="AC10" i="3"/>
  <c r="E8" i="7" s="1"/>
  <c r="Z16" i="3"/>
  <c r="D14" i="7" s="1"/>
  <c r="Z12" i="3"/>
  <c r="D10" i="7" s="1"/>
  <c r="Z15" i="3"/>
  <c r="D12" i="7" s="1"/>
  <c r="Z11" i="3"/>
  <c r="D7" i="7" s="1"/>
  <c r="AC15" i="3"/>
  <c r="E12" i="7" s="1"/>
  <c r="AC11" i="3"/>
  <c r="E7" i="7" s="1"/>
  <c r="AC17" i="3"/>
  <c r="E13" i="7" s="1"/>
  <c r="AC13" i="3"/>
  <c r="E11" i="7" s="1"/>
  <c r="AK24" i="3" l="1"/>
  <c r="AK25" i="3"/>
  <c r="AK26" i="3"/>
  <c r="AK27" i="3"/>
  <c r="AK28" i="3"/>
  <c r="AK29" i="3"/>
  <c r="AK30" i="3"/>
  <c r="AK31" i="3"/>
  <c r="AL23" i="3"/>
  <c r="AN23" i="3"/>
  <c r="AM23" i="3" s="1"/>
  <c r="AX30" i="3" l="1"/>
  <c r="BF30" i="3"/>
  <c r="BF28" i="3"/>
  <c r="BF26" i="3"/>
  <c r="BF24" i="3"/>
  <c r="AX28" i="3"/>
  <c r="AX26" i="3"/>
  <c r="AX24" i="3"/>
  <c r="BF31" i="3"/>
  <c r="AX31" i="3"/>
  <c r="AX29" i="3"/>
  <c r="AX27" i="3"/>
  <c r="AX25" i="3"/>
  <c r="BF29" i="3"/>
  <c r="BF27" i="3"/>
  <c r="BF25" i="3"/>
  <c r="AX15" i="3" l="1"/>
  <c r="I12" i="7" s="1"/>
  <c r="AX11" i="3"/>
  <c r="I7" i="7" s="1"/>
  <c r="AX13" i="3"/>
  <c r="I11" i="7" s="1"/>
  <c r="BS31" i="3"/>
  <c r="BS24" i="3"/>
  <c r="BS26" i="3"/>
  <c r="I13" i="8" s="1"/>
  <c r="J13" i="8" s="1"/>
  <c r="BS25" i="3"/>
  <c r="I10" i="8" s="1"/>
  <c r="J10" i="8" s="1"/>
  <c r="BS28" i="3"/>
  <c r="I12" i="8" s="1"/>
  <c r="J12" i="8" s="1"/>
  <c r="BS29" i="3"/>
  <c r="BS30" i="3"/>
  <c r="I15" i="8" s="1"/>
  <c r="J15" i="8" s="1"/>
  <c r="BS27" i="3"/>
  <c r="I14" i="8" s="1"/>
  <c r="J14" i="8" s="1"/>
  <c r="O37" i="3"/>
  <c r="Q37" i="3" s="1"/>
  <c r="AF10" i="3"/>
  <c r="AF11" i="3"/>
  <c r="F7" i="7" s="1"/>
  <c r="AF12" i="3"/>
  <c r="F10" i="7" s="1"/>
  <c r="AF15" i="3"/>
  <c r="F12" i="7" s="1"/>
  <c r="AF16" i="3"/>
  <c r="F14" i="7" s="1"/>
  <c r="AF17" i="3"/>
  <c r="F13" i="7" s="1"/>
  <c r="BU29" i="3" l="1"/>
  <c r="K9" i="8" s="1"/>
  <c r="I9" i="8"/>
  <c r="J9" i="8" s="1"/>
  <c r="F8" i="7"/>
  <c r="BU24" i="3"/>
  <c r="K7" i="8" s="1"/>
  <c r="I7" i="8"/>
  <c r="J7" i="8" s="1"/>
  <c r="BU31" i="3"/>
  <c r="K8" i="8" s="1"/>
  <c r="I8" i="8"/>
  <c r="J8" i="8" s="1"/>
  <c r="BU26" i="3"/>
  <c r="K13" i="8" s="1"/>
  <c r="BU30" i="3"/>
  <c r="K15" i="8" s="1"/>
  <c r="BU25" i="3"/>
  <c r="K10" i="8" s="1"/>
  <c r="BU27" i="3"/>
  <c r="K14" i="8" s="1"/>
  <c r="BU28" i="3"/>
  <c r="K12" i="8" s="1"/>
  <c r="AW14" i="3"/>
  <c r="H9" i="7" s="1"/>
  <c r="AW11" i="3"/>
  <c r="H7" i="7" s="1"/>
  <c r="AW17" i="3"/>
  <c r="H13" i="7" s="1"/>
  <c r="AW13" i="3"/>
  <c r="H11" i="7" s="1"/>
  <c r="AW10" i="3"/>
  <c r="H8" i="7" s="1"/>
  <c r="AW16" i="3"/>
  <c r="H14" i="7" s="1"/>
  <c r="AW15" i="3"/>
  <c r="H12" i="7" s="1"/>
  <c r="AW12" i="3"/>
  <c r="H10" i="7" s="1"/>
  <c r="AX17" i="3"/>
  <c r="I13" i="7" s="1"/>
  <c r="AX12" i="3"/>
  <c r="I10" i="7" s="1"/>
  <c r="AX10" i="3"/>
  <c r="I8" i="7" s="1"/>
  <c r="AX16" i="3"/>
  <c r="I14" i="7" s="1"/>
  <c r="AX14" i="3"/>
  <c r="I9" i="7" s="1"/>
  <c r="AX9" i="3"/>
  <c r="I6" i="7" s="1"/>
  <c r="AC9" i="3"/>
  <c r="E6" i="7" s="1"/>
  <c r="AX23" i="3" l="1"/>
  <c r="BF23" i="3"/>
  <c r="AK23" i="3"/>
  <c r="BS23" i="3" l="1"/>
  <c r="I11" i="8" s="1"/>
  <c r="J11" i="8" s="1"/>
  <c r="AS12" i="3"/>
  <c r="G10" i="7" s="1"/>
  <c r="AS10" i="3"/>
  <c r="AS11" i="3"/>
  <c r="G7" i="7" s="1"/>
  <c r="AS16" i="3"/>
  <c r="G14" i="7" s="1"/>
  <c r="AS13" i="3"/>
  <c r="G11" i="7" s="1"/>
  <c r="AS9" i="3"/>
  <c r="G6" i="7" s="1"/>
  <c r="AS17" i="3"/>
  <c r="G13" i="7" s="1"/>
  <c r="AS15" i="3"/>
  <c r="G12" i="7" s="1"/>
  <c r="AS14" i="3"/>
  <c r="G9" i="7" s="1"/>
  <c r="G8" i="7" l="1"/>
  <c r="AY10" i="3"/>
  <c r="BA10" i="3" s="1"/>
  <c r="BU23" i="3"/>
  <c r="K11" i="8" s="1"/>
  <c r="AW9" i="3"/>
  <c r="H6" i="7" s="1"/>
  <c r="AY17" i="3"/>
  <c r="BA17" i="3" s="1"/>
  <c r="C14" i="8" s="1"/>
  <c r="D14" i="8" s="1"/>
  <c r="C9" i="8"/>
  <c r="D9" i="8" s="1"/>
  <c r="AY14" i="3"/>
  <c r="BA14" i="3" s="1"/>
  <c r="C10" i="8" s="1"/>
  <c r="D10" i="8" s="1"/>
  <c r="AY13" i="3"/>
  <c r="BA13" i="3" s="1"/>
  <c r="AY15" i="3"/>
  <c r="BA15" i="3" s="1"/>
  <c r="C13" i="8" s="1"/>
  <c r="D13" i="8" s="1"/>
  <c r="AY11" i="3"/>
  <c r="AY12" i="3"/>
  <c r="BA12" i="3" s="1"/>
  <c r="C11" i="8" s="1"/>
  <c r="D11" i="8" s="1"/>
  <c r="AY16" i="3"/>
  <c r="BA16" i="3" s="1"/>
  <c r="C15" i="8" s="1"/>
  <c r="D15" i="8" s="1"/>
  <c r="BA11" i="3" l="1"/>
  <c r="C8" i="8" s="1"/>
  <c r="D8" i="8" s="1"/>
  <c r="BC13" i="3"/>
  <c r="E12" i="8" s="1"/>
  <c r="C12" i="8"/>
  <c r="D12" i="8" s="1"/>
  <c r="C12" i="7"/>
  <c r="BC15" i="3"/>
  <c r="E13" i="8" s="1"/>
  <c r="C13" i="7"/>
  <c r="K13" i="7" s="1"/>
  <c r="BC17" i="3"/>
  <c r="E14" i="8" s="1"/>
  <c r="C14" i="7"/>
  <c r="K14" i="7" s="1"/>
  <c r="BC16" i="3"/>
  <c r="E15" i="8" s="1"/>
  <c r="C10" i="7"/>
  <c r="BC12" i="3"/>
  <c r="E11" i="8" s="1"/>
  <c r="C9" i="7"/>
  <c r="K9" i="7" s="1"/>
  <c r="BC14" i="3"/>
  <c r="E10" i="8" s="1"/>
  <c r="BC11" i="3"/>
  <c r="E8" i="8" s="1"/>
  <c r="C8" i="7"/>
  <c r="K8" i="7" s="1"/>
  <c r="BC10" i="3"/>
  <c r="E9" i="8" s="1"/>
  <c r="C11" i="7"/>
  <c r="AY9" i="3"/>
  <c r="BA9" i="3" s="1"/>
  <c r="C7" i="8" s="1"/>
  <c r="D7" i="8" s="1"/>
  <c r="C7" i="7" l="1"/>
  <c r="K7" i="7" s="1"/>
  <c r="L7" i="7" s="1"/>
  <c r="K12" i="7"/>
  <c r="K10" i="7"/>
  <c r="L10" i="7" s="1"/>
  <c r="C6" i="7"/>
  <c r="K6" i="7" s="1"/>
  <c r="BC9" i="3"/>
  <c r="E7" i="8" s="1"/>
  <c r="K11" i="7"/>
  <c r="L14" i="7"/>
  <c r="L13" i="7"/>
  <c r="L8" i="7"/>
  <c r="L9" i="7"/>
  <c r="L12" i="7" l="1"/>
  <c r="L11" i="7"/>
  <c r="L6" i="7"/>
</calcChain>
</file>

<file path=xl/comments1.xml><?xml version="1.0" encoding="utf-8"?>
<comments xmlns="http://schemas.openxmlformats.org/spreadsheetml/2006/main">
  <authors>
    <author>Vo Hong Minh</author>
    <author>Windows User</author>
    <author>MyPC</author>
    <author>USER</author>
  </authors>
  <commentList>
    <comment ref="C7" authorId="0">
      <text>
        <r>
          <rPr>
            <b/>
            <sz val="8"/>
            <color indexed="81"/>
            <rFont val="Tahoma"/>
            <family val="2"/>
          </rPr>
          <t>USER:</t>
        </r>
        <r>
          <rPr>
            <sz val="8"/>
            <color indexed="81"/>
            <rFont val="Tahoma"/>
            <family val="2"/>
          </rPr>
          <t xml:space="preserve">
Hạ tầng kỹ thuật CNTT
</t>
        </r>
      </text>
    </comment>
    <comment ref="D7" authorId="0">
      <text>
        <r>
          <rPr>
            <b/>
            <sz val="8"/>
            <color indexed="81"/>
            <rFont val="Tahoma"/>
            <family val="2"/>
          </rPr>
          <t>USER:</t>
        </r>
        <r>
          <rPr>
            <sz val="8"/>
            <color indexed="81"/>
            <rFont val="Tahoma"/>
            <family val="2"/>
          </rPr>
          <t xml:space="preserve">
Số lượng máy tính trên tổng số cán bộ viên chức</t>
        </r>
      </text>
    </comment>
    <comment ref="E7" authorId="1">
      <text>
        <r>
          <rPr>
            <b/>
            <sz val="9"/>
            <color indexed="81"/>
            <rFont val="Times New Roman"/>
            <family val="1"/>
          </rPr>
          <t>Windows User:</t>
        </r>
        <r>
          <rPr>
            <sz val="9"/>
            <color indexed="81"/>
            <rFont val="Times New Roman"/>
            <family val="1"/>
          </rPr>
          <t xml:space="preserve">
Tỷ lệ máy tính có kết nối Internet/tổng số máy tính đơn vị</t>
        </r>
      </text>
    </comment>
    <comment ref="F7" authorId="0">
      <text>
        <r>
          <rPr>
            <b/>
            <sz val="8"/>
            <color indexed="81"/>
            <rFont val="Tahoma"/>
            <family val="2"/>
          </rPr>
          <t>USER:</t>
        </r>
        <r>
          <rPr>
            <sz val="8"/>
            <color indexed="81"/>
            <rFont val="Tahoma"/>
            <family val="2"/>
          </rPr>
          <t xml:space="preserve">
Nguồn nhân lực CNTT
</t>
        </r>
      </text>
    </comment>
    <comment ref="G7" authorId="0">
      <text>
        <r>
          <rPr>
            <b/>
            <sz val="8"/>
            <color indexed="81"/>
            <rFont val="Tahoma"/>
            <family val="2"/>
          </rPr>
          <t>USER:</t>
        </r>
        <r>
          <rPr>
            <sz val="8"/>
            <color indexed="81"/>
            <rFont val="Tahoma"/>
            <family val="2"/>
          </rPr>
          <t xml:space="preserve">
Có cán bộ phụ trách CNTT
</t>
        </r>
      </text>
    </comment>
    <comment ref="H7" authorId="0">
      <text>
        <r>
          <rPr>
            <b/>
            <sz val="8"/>
            <color indexed="81"/>
            <rFont val="Tahoma"/>
            <family val="2"/>
          </rPr>
          <t>USER:</t>
        </r>
        <r>
          <rPr>
            <sz val="8"/>
            <color indexed="81"/>
            <rFont val="Tahoma"/>
            <family val="2"/>
          </rPr>
          <t xml:space="preserve">
Trình độ chuyên môn của cán bộ phụ trách CNTT</t>
        </r>
      </text>
    </comment>
    <comment ref="I7" authorId="0">
      <text>
        <r>
          <rPr>
            <b/>
            <sz val="8"/>
            <color indexed="81"/>
            <rFont val="Tahoma"/>
            <family val="2"/>
          </rPr>
          <t>USER:</t>
        </r>
        <r>
          <rPr>
            <sz val="8"/>
            <color indexed="81"/>
            <rFont val="Tahoma"/>
            <family val="2"/>
          </rPr>
          <t xml:space="preserve">
Sử dụng các phần mềm ứng dụng
</t>
        </r>
      </text>
    </comment>
    <comment ref="J7" authorId="0">
      <text>
        <r>
          <rPr>
            <b/>
            <sz val="8"/>
            <color indexed="81"/>
            <rFont val="Tahoma"/>
            <family val="2"/>
          </rPr>
          <t>USER:</t>
        </r>
        <r>
          <rPr>
            <sz val="8"/>
            <color indexed="81"/>
            <rFont val="Tahoma"/>
            <family val="2"/>
          </rPr>
          <t xml:space="preserve">
Số hóa, lưu trữ, luân chuyển, xử lý văn bản đến trên phần mềm E-Office </t>
        </r>
      </text>
    </comment>
    <comment ref="K7" authorId="0">
      <text>
        <r>
          <rPr>
            <b/>
            <sz val="8"/>
            <color indexed="81"/>
            <rFont val="Tahoma"/>
            <family val="2"/>
          </rPr>
          <t>USER:</t>
        </r>
        <r>
          <rPr>
            <sz val="8"/>
            <color indexed="81"/>
            <rFont val="Tahoma"/>
            <family val="2"/>
          </rPr>
          <t xml:space="preserve">
Văn bản đi được tham mưu, xét duyệt trên phần mềm E-Office</t>
        </r>
      </text>
    </comment>
    <comment ref="L7" authorId="0">
      <text>
        <r>
          <rPr>
            <b/>
            <sz val="8"/>
            <color indexed="81"/>
            <rFont val="Tahoma"/>
            <family val="2"/>
          </rPr>
          <t>USER:</t>
        </r>
        <r>
          <rPr>
            <sz val="8"/>
            <color indexed="81"/>
            <rFont val="Tahoma"/>
            <family val="2"/>
          </rPr>
          <t xml:space="preserve">
Tỷ lệ văn bản đi được gửi đi dưới dạng điện tử qua phần mềm E-Office/Tổng số văn bản đi được cơ quan phát hành trong năm</t>
        </r>
      </text>
    </comment>
    <comment ref="M7" authorId="2">
      <text>
        <r>
          <rPr>
            <b/>
            <sz val="9"/>
            <color indexed="81"/>
            <rFont val="Tahoma"/>
            <family val="2"/>
            <charset val="163"/>
          </rPr>
          <t>MyPC:</t>
        </r>
        <r>
          <rPr>
            <sz val="9"/>
            <color indexed="81"/>
            <rFont val="Tahoma"/>
            <family val="2"/>
            <charset val="163"/>
          </rPr>
          <t xml:space="preserve">
Văn bản đi được tạo lập dưới dạng điện tử đúng theo quy định tại Quyết định số 1321/QĐ-UBND(1) (có chứng thực chữ ký số; dung lượng tối đa cho 01 trang văn bản A4 là 100 KB hoặc dung lượng tối đa cho một tệp tin văn bản 2048 KB; vị trí ký số của cá nhân tại vị trí thuê bao có trách nhiệm ký; vị trí ký số của tổ chức đặt tại vị trí góc trái trên cơ quan ban hành văn bản)</t>
        </r>
      </text>
    </comment>
    <comment ref="N7" authorId="2">
      <text>
        <r>
          <rPr>
            <b/>
            <sz val="9"/>
            <color indexed="81"/>
            <rFont val="Tahoma"/>
            <family val="2"/>
            <charset val="163"/>
          </rPr>
          <t>MyPC:</t>
        </r>
        <r>
          <rPr>
            <sz val="9"/>
            <color indexed="81"/>
            <rFont val="Tahoma"/>
            <family val="2"/>
            <charset val="163"/>
          </rPr>
          <t xml:space="preserve">
Tỷ lệ tài khoản thư điện tử công vụ sử dụng thường xuyên trong công việc/Tổng số tài khoản thư điện tử công vụ được cấp (truy cập nhiều hơn 01 lần/ngày</t>
        </r>
      </text>
    </comment>
    <comment ref="O7" authorId="2">
      <text>
        <r>
          <rPr>
            <b/>
            <sz val="9"/>
            <color indexed="81"/>
            <rFont val="Tahoma"/>
            <family val="2"/>
            <charset val="163"/>
          </rPr>
          <t>MyPC:</t>
        </r>
        <r>
          <rPr>
            <sz val="9"/>
            <color indexed="81"/>
            <rFont val="Tahoma"/>
            <family val="2"/>
            <charset val="163"/>
          </rPr>
          <t xml:space="preserve">
Rà soát, cập nhật tài khoản thư điện tử công vụ theo quy định</t>
        </r>
      </text>
    </comment>
    <comment ref="P7" authorId="0">
      <text>
        <r>
          <rPr>
            <b/>
            <sz val="8"/>
            <color indexed="81"/>
            <rFont val="Tahoma"/>
            <family val="2"/>
          </rPr>
          <t>USER:</t>
        </r>
        <r>
          <rPr>
            <sz val="8"/>
            <color indexed="81"/>
            <rFont val="Tahoma"/>
            <family val="2"/>
          </rPr>
          <t xml:space="preserve">
Sử dụng các tài khoản thư điện tử không chính thức (không thuộc hệ thống tên miền khanhhoa.gov.vn hoặc tên miền gov.vn) trong các văn bản hành chính hoặc đã được cấp hộp thư điện tử mà chưa lần nào đăng nhập hoặc chưa thay đổi mật khẩu đăng nhập mặc định khi sử dụng(2)</t>
        </r>
      </text>
    </comment>
    <comment ref="Q7" authorId="0">
      <text>
        <r>
          <rPr>
            <b/>
            <sz val="8"/>
            <color indexed="81"/>
            <rFont val="Tahoma"/>
            <family val="2"/>
          </rPr>
          <t>USER:</t>
        </r>
        <r>
          <rPr>
            <sz val="8"/>
            <color indexed="81"/>
            <rFont val="Tahoma"/>
            <family val="2"/>
          </rPr>
          <t xml:space="preserve">
Văn bản điện tử do cơ quan phát hành có chữ ký số </t>
        </r>
      </text>
    </comment>
    <comment ref="R7" authorId="3">
      <text>
        <r>
          <rPr>
            <b/>
            <sz val="8"/>
            <color indexed="81"/>
            <rFont val="Tahoma"/>
            <family val="2"/>
          </rPr>
          <t>USER:</t>
        </r>
        <r>
          <rPr>
            <sz val="8"/>
            <color indexed="81"/>
            <rFont val="Tahoma"/>
            <family val="2"/>
          </rPr>
          <t xml:space="preserve">
Văn bản điện tử do cơ quan phát hành trong năm:</t>
        </r>
      </text>
    </comment>
    <comment ref="S7" authorId="3">
      <text>
        <r>
          <rPr>
            <b/>
            <sz val="8"/>
            <color indexed="81"/>
            <rFont val="Tahoma"/>
            <family val="2"/>
          </rPr>
          <t>USER:</t>
        </r>
        <r>
          <rPr>
            <sz val="8"/>
            <color indexed="81"/>
            <rFont val="Tahoma"/>
            <family val="2"/>
          </rPr>
          <t xml:space="preserve">
Số lượng lãnh đạo thực hiện ký số/Tổng số lãnh đạo được cấp chứng thư số</t>
        </r>
      </text>
    </comment>
    <comment ref="T7" authorId="3">
      <text>
        <r>
          <rPr>
            <b/>
            <sz val="8"/>
            <color indexed="81"/>
            <rFont val="Tahoma"/>
            <family val="2"/>
          </rPr>
          <t>USER:</t>
        </r>
        <r>
          <rPr>
            <sz val="8"/>
            <color indexed="81"/>
            <rFont val="Tahoma"/>
            <family val="2"/>
          </rPr>
          <t xml:space="preserve">
Báo cáo tình hình sử dụng chữ ký số hàng năm </t>
        </r>
      </text>
    </comment>
    <comment ref="U7" authorId="3">
      <text>
        <r>
          <rPr>
            <b/>
            <sz val="8"/>
            <color indexed="81"/>
            <rFont val="Tahoma"/>
            <family val="2"/>
          </rPr>
          <t>USER:</t>
        </r>
        <r>
          <rPr>
            <sz val="8"/>
            <color indexed="81"/>
            <rFont val="Tahoma"/>
            <family val="2"/>
          </rPr>
          <t xml:space="preserve">
Số lượng CBVC được cập nhật thông tin vào Hệ thống/Tổng số CBVC của cơ quan: </t>
        </r>
      </text>
    </comment>
    <comment ref="V7" authorId="0">
      <text>
        <r>
          <rPr>
            <b/>
            <sz val="8"/>
            <color indexed="81"/>
            <rFont val="Tahoma"/>
            <family val="2"/>
          </rPr>
          <t>USER:</t>
        </r>
        <r>
          <rPr>
            <sz val="8"/>
            <color indexed="81"/>
            <rFont val="Tahoma"/>
            <family val="2"/>
          </rPr>
          <t xml:space="preserve">
Chính sách và đầu tư cho ứng dụng CNTT
</t>
        </r>
      </text>
    </comment>
    <comment ref="W7" authorId="0">
      <text>
        <r>
          <rPr>
            <b/>
            <sz val="8"/>
            <color indexed="81"/>
            <rFont val="Tahoma"/>
            <family val="2"/>
          </rPr>
          <t>USER:</t>
        </r>
        <r>
          <rPr>
            <sz val="8"/>
            <color indexed="81"/>
            <rFont val="Tahoma"/>
            <family val="2"/>
          </rPr>
          <t xml:space="preserve">
Chi ngân sách cho CNTT trong năm</t>
        </r>
      </text>
    </comment>
    <comment ref="X7" authorId="0">
      <text>
        <r>
          <rPr>
            <b/>
            <sz val="8"/>
            <color indexed="81"/>
            <rFont val="Tahoma"/>
            <family val="2"/>
          </rPr>
          <t>USER:</t>
        </r>
        <r>
          <rPr>
            <sz val="8"/>
            <color indexed="81"/>
            <rFont val="Tahoma"/>
            <family val="2"/>
          </rPr>
          <t xml:space="preserve">
Ban hành quy chế hoặc quy định về quản lý, điều hành ứng dụng CNTT 
</t>
        </r>
      </text>
    </comment>
    <comment ref="Y7" authorId="0">
      <text>
        <r>
          <rPr>
            <b/>
            <sz val="8"/>
            <color indexed="81"/>
            <rFont val="Tahoma"/>
            <family val="2"/>
          </rPr>
          <t>USER:</t>
        </r>
        <r>
          <rPr>
            <sz val="8"/>
            <color indexed="81"/>
            <rFont val="Tahoma"/>
            <family val="2"/>
          </rPr>
          <t xml:space="preserve">
Ban hành văn bản triển khai hoạt động ứng dụng CNTT trong năm</t>
        </r>
      </text>
    </comment>
    <comment ref="AW7" authorId="3">
      <text>
        <r>
          <rPr>
            <b/>
            <sz val="8"/>
            <color indexed="81"/>
            <rFont val="Tahoma"/>
            <family val="2"/>
          </rPr>
          <t>USER:</t>
        </r>
        <r>
          <rPr>
            <sz val="8"/>
            <color indexed="81"/>
            <rFont val="Tahoma"/>
            <family val="2"/>
          </rPr>
          <t xml:space="preserve">
Trang/cổng TTĐT</t>
        </r>
      </text>
    </comment>
    <comment ref="AX7" authorId="3">
      <text>
        <r>
          <rPr>
            <b/>
            <sz val="8"/>
            <color indexed="81"/>
            <rFont val="Tahoma"/>
            <family val="2"/>
          </rPr>
          <t>USER:</t>
        </r>
        <r>
          <rPr>
            <sz val="8"/>
            <color indexed="81"/>
            <rFont val="Tahoma"/>
            <family val="2"/>
          </rPr>
          <t xml:space="preserve">
An toàn thông tin số</t>
        </r>
      </text>
    </comment>
    <comment ref="H9" authorId="2">
      <text>
        <r>
          <rPr>
            <b/>
            <sz val="9"/>
            <color indexed="81"/>
            <rFont val="Tahoma"/>
            <family val="2"/>
            <charset val="163"/>
          </rPr>
          <t>MyPC:</t>
        </r>
        <r>
          <rPr>
            <sz val="9"/>
            <color indexed="81"/>
            <rFont val="Tahoma"/>
            <family val="2"/>
            <charset val="163"/>
          </rPr>
          <t xml:space="preserve">
Đã bổ sung</t>
        </r>
      </text>
    </comment>
    <comment ref="L9" authorId="2">
      <text>
        <r>
          <rPr>
            <b/>
            <sz val="9"/>
            <color indexed="81"/>
            <rFont val="Tahoma"/>
            <family val="2"/>
            <charset val="163"/>
          </rPr>
          <t>MyPC:</t>
        </r>
        <r>
          <rPr>
            <sz val="9"/>
            <color indexed="81"/>
            <rFont val="Tahoma"/>
            <family val="2"/>
            <charset val="163"/>
          </rPr>
          <t xml:space="preserve">
- Tính đến ngày 11/11/2019
- VB đi gửi qua EO: 903
- VB đi gửi cho các cơ quan không sử dụng EO: 320;
- VB đi trong năm: 1246
</t>
        </r>
      </text>
    </comment>
    <comment ref="H10" authorId="2">
      <text>
        <r>
          <rPr>
            <b/>
            <sz val="9"/>
            <color indexed="81"/>
            <rFont val="Tahoma"/>
            <family val="2"/>
            <charset val="163"/>
          </rPr>
          <t>MyPC:</t>
        </r>
        <r>
          <rPr>
            <sz val="9"/>
            <color indexed="81"/>
            <rFont val="Tahoma"/>
            <family val="2"/>
            <charset val="163"/>
          </rPr>
          <t xml:space="preserve">
Đã bổ sung</t>
        </r>
      </text>
    </comment>
    <comment ref="L10" authorId="2">
      <text>
        <r>
          <rPr>
            <b/>
            <sz val="9"/>
            <color indexed="81"/>
            <rFont val="Tahoma"/>
            <family val="2"/>
            <charset val="163"/>
          </rPr>
          <t>MyPC:</t>
        </r>
        <r>
          <rPr>
            <sz val="9"/>
            <color indexed="81"/>
            <rFont val="Tahoma"/>
            <family val="2"/>
            <charset val="163"/>
          </rPr>
          <t xml:space="preserve">
Đã bổ sung</t>
        </r>
      </text>
    </comment>
    <comment ref="Y10" authorId="2">
      <text>
        <r>
          <rPr>
            <b/>
            <sz val="9"/>
            <color indexed="81"/>
            <rFont val="Tahoma"/>
            <family val="2"/>
            <charset val="163"/>
          </rPr>
          <t>MyPC:</t>
        </r>
        <r>
          <rPr>
            <sz val="9"/>
            <color indexed="81"/>
            <rFont val="Tahoma"/>
            <family val="2"/>
            <charset val="163"/>
          </rPr>
          <t xml:space="preserve">
Đã bổ sung</t>
        </r>
      </text>
    </comment>
    <comment ref="H12" authorId="2">
      <text>
        <r>
          <rPr>
            <b/>
            <sz val="9"/>
            <color indexed="81"/>
            <rFont val="Tahoma"/>
            <family val="2"/>
            <charset val="163"/>
          </rPr>
          <t>MyPC:</t>
        </r>
        <r>
          <rPr>
            <sz val="9"/>
            <color indexed="81"/>
            <rFont val="Tahoma"/>
            <family val="2"/>
            <charset val="163"/>
          </rPr>
          <t xml:space="preserve">
Đã bổ sung</t>
        </r>
      </text>
    </comment>
    <comment ref="L12" authorId="2">
      <text>
        <r>
          <rPr>
            <b/>
            <sz val="9"/>
            <color indexed="81"/>
            <rFont val="Tahoma"/>
            <family val="2"/>
            <charset val="163"/>
          </rPr>
          <t>MyPC:</t>
        </r>
        <r>
          <rPr>
            <sz val="9"/>
            <color indexed="81"/>
            <rFont val="Tahoma"/>
            <family val="2"/>
            <charset val="163"/>
          </rPr>
          <t xml:space="preserve">
Tính đến ngày 15/111
- VB đi gửi qua EO là: 442 VB
- VB đi trong năm: 694
Chưa cung cấp danh sách VB đi gửi cho các đơn vị không sử dụng EO nên không có cơ sở để giảm trừ</t>
        </r>
      </text>
    </comment>
    <comment ref="X12" authorId="2">
      <text>
        <r>
          <rPr>
            <b/>
            <sz val="9"/>
            <color indexed="81"/>
            <rFont val="Tahoma"/>
            <family val="2"/>
            <charset val="163"/>
          </rPr>
          <t>MyPC:</t>
        </r>
        <r>
          <rPr>
            <sz val="9"/>
            <color indexed="81"/>
            <rFont val="Tahoma"/>
            <family val="2"/>
            <charset val="163"/>
          </rPr>
          <t xml:space="preserve">
- 82/QĐ-BQLNN: Quy định về EO
- 607/QĐ-BQLNN: Quy định về CTS</t>
        </r>
      </text>
    </comment>
    <comment ref="Y12" authorId="2">
      <text>
        <r>
          <rPr>
            <b/>
            <sz val="9"/>
            <color indexed="81"/>
            <rFont val="Tahoma"/>
            <family val="2"/>
            <charset val="163"/>
          </rPr>
          <t>MyPC:</t>
        </r>
        <r>
          <rPr>
            <sz val="9"/>
            <color indexed="81"/>
            <rFont val="Tahoma"/>
            <family val="2"/>
            <charset val="163"/>
          </rPr>
          <t xml:space="preserve">
- 22/KH-BQLNN: KH UDCNNN 2019;
- 303/KH-BQLNN: KH ứng phó sự cố</t>
        </r>
      </text>
    </comment>
    <comment ref="H13" authorId="2">
      <text>
        <r>
          <rPr>
            <b/>
            <sz val="9"/>
            <color indexed="81"/>
            <rFont val="Tahoma"/>
            <family val="2"/>
            <charset val="163"/>
          </rPr>
          <t>MyPC:</t>
        </r>
        <r>
          <rPr>
            <sz val="9"/>
            <color indexed="81"/>
            <rFont val="Tahoma"/>
            <family val="2"/>
            <charset val="163"/>
          </rPr>
          <t xml:space="preserve">
Đã bổ sung</t>
        </r>
      </text>
    </comment>
    <comment ref="L13" authorId="2">
      <text>
        <r>
          <rPr>
            <b/>
            <sz val="9"/>
            <color indexed="81"/>
            <rFont val="Tahoma"/>
            <family val="2"/>
            <charset val="163"/>
          </rPr>
          <t>MyPC:
- Tính đến ngày 4/11/2019</t>
        </r>
        <r>
          <rPr>
            <sz val="9"/>
            <color indexed="81"/>
            <rFont val="Tahoma"/>
            <family val="2"/>
            <charset val="163"/>
          </rPr>
          <t xml:space="preserve">
- VB đi gửi qua EO: 521
- VB đi gửi cho các đơn vị không sử dụng EO là: 136
- Tổng văn bản đi trong năm: 703</t>
        </r>
      </text>
    </comment>
    <comment ref="X13" authorId="2">
      <text>
        <r>
          <rPr>
            <b/>
            <sz val="9"/>
            <color indexed="81"/>
            <rFont val="Tahoma"/>
            <family val="2"/>
            <charset val="163"/>
          </rPr>
          <t>MyPC:</t>
        </r>
        <r>
          <rPr>
            <sz val="9"/>
            <color indexed="81"/>
            <rFont val="Tahoma"/>
            <family val="2"/>
            <charset val="163"/>
          </rPr>
          <t xml:space="preserve">
Đã bổ sung QĐ về CTS</t>
        </r>
      </text>
    </comment>
    <comment ref="Y13" authorId="2">
      <text>
        <r>
          <rPr>
            <b/>
            <sz val="9"/>
            <color indexed="81"/>
            <rFont val="Tahoma"/>
            <family val="2"/>
            <charset val="163"/>
          </rPr>
          <t>MyPC:</t>
        </r>
        <r>
          <rPr>
            <sz val="9"/>
            <color indexed="81"/>
            <rFont val="Tahoma"/>
            <family val="2"/>
            <charset val="163"/>
          </rPr>
          <t xml:space="preserve">
Đã bổ sung</t>
        </r>
      </text>
    </comment>
    <comment ref="AZ13" authorId="2">
      <text>
        <r>
          <rPr>
            <b/>
            <sz val="9"/>
            <color indexed="81"/>
            <rFont val="Tahoma"/>
            <family val="2"/>
            <charset val="163"/>
          </rPr>
          <t>MyPC:</t>
        </r>
        <r>
          <rPr>
            <sz val="9"/>
            <color indexed="81"/>
            <rFont val="Tahoma"/>
            <family val="2"/>
            <charset val="163"/>
          </rPr>
          <t xml:space="preserve">
Đã bổ sung</t>
        </r>
      </text>
    </comment>
    <comment ref="H14" authorId="2">
      <text>
        <r>
          <rPr>
            <b/>
            <sz val="9"/>
            <color indexed="81"/>
            <rFont val="Tahoma"/>
            <family val="2"/>
            <charset val="163"/>
          </rPr>
          <t>MyPC:</t>
        </r>
        <r>
          <rPr>
            <sz val="9"/>
            <color indexed="81"/>
            <rFont val="Tahoma"/>
            <family val="2"/>
            <charset val="163"/>
          </rPr>
          <t xml:space="preserve">
Đã bổ sung tài liệu</t>
        </r>
      </text>
    </comment>
    <comment ref="L14" authorId="2">
      <text>
        <r>
          <rPr>
            <b/>
            <sz val="9"/>
            <color indexed="81"/>
            <rFont val="Tahoma"/>
            <family val="2"/>
            <charset val="163"/>
          </rPr>
          <t>MyPC:</t>
        </r>
        <r>
          <rPr>
            <sz val="9"/>
            <color indexed="81"/>
            <rFont val="Tahoma"/>
            <family val="2"/>
            <charset val="163"/>
          </rPr>
          <t xml:space="preserve">
Theo quy định tại Điều 4, 5 Quy định trao đổi, lưu trữ, xử lý văn bản điện tử trong hoạt động của các cơ quan nhà nước tỉnh Khánh Hòa (ban hành kèm theo Quyết định số 22/2017/QĐ-UBND ngày 27/11/2017 của UBND tỉnh), văn bản đi của đơn vị phải được gửi hoàn toàn điện tử hoặc vừa điện tử vừa giấy giữa các cơ quan, đơn vị có sử dụng phần mềm EO.
Trong năm, cơ quan thực hiện gửi 39 văn bản giấy cho các Sở, ban, ngành thuộc tỉnh mà không gửi kèm văn bản điện tử là chưa đúng quy định. Do vậy, tại chỉ tiêu này, tổ thẩm định thực hiện điều chỉnh như sau:
- Văn bản đi trong năm của đơn vị: 1819
- Văn bản đi đã gửi qua EO: 184
- Văn bản đi gửi cho các cơ quan không sử dụng EO: 115
- Văn bản đi thực hiện triển khai công việc nội bộ: 1481
=&gt; Tỷ lệ văn bản đi được gửi dưới dạng điện tử qua phần mềm E-office trong tổng số văn bản đi trong năm: (184+115+1481)/1819 = 98%
</t>
        </r>
      </text>
    </comment>
    <comment ref="T14" authorId="2">
      <text>
        <r>
          <rPr>
            <b/>
            <sz val="9"/>
            <color indexed="81"/>
            <rFont val="Tahoma"/>
            <family val="2"/>
            <charset val="163"/>
          </rPr>
          <t>MyPC:</t>
        </r>
        <r>
          <rPr>
            <sz val="9"/>
            <color indexed="81"/>
            <rFont val="Tahoma"/>
            <family val="2"/>
            <charset val="163"/>
          </rPr>
          <t xml:space="preserve">
Chưa thực hiện BC CTS 2019</t>
        </r>
      </text>
    </comment>
    <comment ref="K15" authorId="2">
      <text>
        <r>
          <rPr>
            <b/>
            <sz val="9"/>
            <color indexed="81"/>
            <rFont val="Tahoma"/>
            <family val="2"/>
            <charset val="163"/>
          </rPr>
          <t>MyPC:</t>
        </r>
        <r>
          <rPr>
            <sz val="9"/>
            <color indexed="81"/>
            <rFont val="Tahoma"/>
            <family val="2"/>
            <charset val="163"/>
          </rPr>
          <t xml:space="preserve">
VB đi chưa được tham mưu, xét duyệt trên PM. Cụ thể:
- CV đến 2704/SKHĐT - CV đi 900/ĐHKH
- CV đến 8064/KH-UBND - CV đi 847/BC-ĐHKH
- CV đến 9155/UBND-KT - CV đi 901/BC-ĐHKH-TCHC...</t>
        </r>
      </text>
    </comment>
    <comment ref="L15" authorId="2">
      <text>
        <r>
          <rPr>
            <b/>
            <sz val="9"/>
            <color indexed="81"/>
            <rFont val="Tahoma"/>
            <family val="2"/>
            <charset val="163"/>
          </rPr>
          <t>MyPC:</t>
        </r>
        <r>
          <rPr>
            <sz val="9"/>
            <color indexed="81"/>
            <rFont val="Tahoma"/>
            <family val="2"/>
            <charset val="163"/>
          </rPr>
          <t xml:space="preserve">
Tính đến ngày 29/11 
- Tổng số VB đi gửi qua EO: 123
- VB đi trong năm của đơn vị: 156</t>
        </r>
      </text>
    </comment>
    <comment ref="R15" authorId="2">
      <text>
        <r>
          <rPr>
            <b/>
            <sz val="9"/>
            <color indexed="81"/>
            <rFont val="Tahoma"/>
            <family val="2"/>
            <charset val="163"/>
          </rPr>
          <t>MyPC:</t>
        </r>
        <r>
          <rPr>
            <sz val="9"/>
            <color indexed="81"/>
            <rFont val="Tahoma"/>
            <family val="2"/>
            <charset val="163"/>
          </rPr>
          <t xml:space="preserve">
VB đi thiếu chữ ký số của lãnh đạo (977/KH-ĐHKH, 989/ĐHKH, 995/BC-ĐHKH)</t>
        </r>
      </text>
    </comment>
    <comment ref="H16" authorId="2">
      <text>
        <r>
          <rPr>
            <b/>
            <sz val="9"/>
            <color indexed="81"/>
            <rFont val="Tahoma"/>
            <family val="2"/>
            <charset val="163"/>
          </rPr>
          <t>MyPC:</t>
        </r>
        <r>
          <rPr>
            <sz val="9"/>
            <color indexed="81"/>
            <rFont val="Tahoma"/>
            <family val="2"/>
            <charset val="163"/>
          </rPr>
          <t xml:space="preserve">
Không có tài liệu chứng minh</t>
        </r>
      </text>
    </comment>
    <comment ref="K16" authorId="2">
      <text>
        <r>
          <rPr>
            <b/>
            <sz val="9"/>
            <color indexed="81"/>
            <rFont val="Tahoma"/>
            <family val="2"/>
            <charset val="163"/>
          </rPr>
          <t>MyPC:</t>
        </r>
        <r>
          <rPr>
            <sz val="9"/>
            <color indexed="81"/>
            <rFont val="Tahoma"/>
            <family val="2"/>
            <charset val="163"/>
          </rPr>
          <t xml:space="preserve">
VB đi chưa được tham mưu, xét duyệt trên PM: 
CV đến 1731/STTTT- CV đi 438/CĐYT; CV đến 3612/STC- CV đi 448/CĐYT; CV đến 586/SKHCN- CV đi 218/CĐYT...</t>
        </r>
      </text>
    </comment>
    <comment ref="L16" authorId="2">
      <text>
        <r>
          <rPr>
            <b/>
            <sz val="9"/>
            <color indexed="81"/>
            <rFont val="Tahoma"/>
            <family val="2"/>
            <charset val="163"/>
          </rPr>
          <t>MyPC:</t>
        </r>
        <r>
          <rPr>
            <sz val="9"/>
            <color indexed="81"/>
            <rFont val="Tahoma"/>
            <family val="2"/>
            <charset val="163"/>
          </rPr>
          <t xml:space="preserve">
Tình đến ngày 13/11/2019
- Tổng VB đi gửi qua EO là 92
- Tổng VB đi trong năm là 95</t>
        </r>
      </text>
    </comment>
    <comment ref="T16" authorId="2">
      <text>
        <r>
          <rPr>
            <b/>
            <sz val="9"/>
            <color indexed="81"/>
            <rFont val="Tahoma"/>
            <family val="2"/>
            <charset val="163"/>
          </rPr>
          <t>MyPC:</t>
        </r>
        <r>
          <rPr>
            <sz val="9"/>
            <color indexed="81"/>
            <rFont val="Tahoma"/>
            <family val="2"/>
            <charset val="163"/>
          </rPr>
          <t xml:space="preserve">
Chưa có BC chứng thư số</t>
        </r>
      </text>
    </comment>
    <comment ref="W16" authorId="2">
      <text>
        <r>
          <rPr>
            <b/>
            <sz val="9"/>
            <color indexed="81"/>
            <rFont val="Tahoma"/>
            <family val="2"/>
            <charset val="163"/>
          </rPr>
          <t>MyPC:</t>
        </r>
        <r>
          <rPr>
            <sz val="9"/>
            <color indexed="81"/>
            <rFont val="Tahoma"/>
            <family val="2"/>
            <charset val="163"/>
          </rPr>
          <t xml:space="preserve">
Chi cung cấp 02 mục chi</t>
        </r>
      </text>
    </comment>
    <comment ref="Y16" authorId="2">
      <text>
        <r>
          <rPr>
            <b/>
            <sz val="9"/>
            <color indexed="81"/>
            <rFont val="Tahoma"/>
            <family val="2"/>
            <charset val="163"/>
          </rPr>
          <t>MyPC:</t>
        </r>
        <r>
          <rPr>
            <sz val="9"/>
            <color indexed="81"/>
            <rFont val="Tahoma"/>
            <family val="2"/>
            <charset val="163"/>
          </rPr>
          <t xml:space="preserve">
Chỉ cung cấp 01 văn bản</t>
        </r>
      </text>
    </comment>
    <comment ref="AZ16" authorId="2">
      <text>
        <r>
          <rPr>
            <b/>
            <sz val="9"/>
            <color indexed="81"/>
            <rFont val="Tahoma"/>
            <family val="2"/>
            <charset val="163"/>
          </rPr>
          <t>MyPC:</t>
        </r>
        <r>
          <rPr>
            <sz val="9"/>
            <color indexed="81"/>
            <rFont val="Tahoma"/>
            <family val="2"/>
            <charset val="163"/>
          </rPr>
          <t xml:space="preserve">
Chưa cung cấp tài liệu chứng minh kèm theo</t>
        </r>
      </text>
    </comment>
    <comment ref="H17" authorId="2">
      <text>
        <r>
          <rPr>
            <b/>
            <sz val="9"/>
            <color indexed="81"/>
            <rFont val="Tahoma"/>
            <family val="2"/>
            <charset val="163"/>
          </rPr>
          <t>MyPC:</t>
        </r>
        <r>
          <rPr>
            <sz val="9"/>
            <color indexed="81"/>
            <rFont val="Tahoma"/>
            <family val="2"/>
            <charset val="163"/>
          </rPr>
          <t xml:space="preserve">
Không có tài liệu chứng minh</t>
        </r>
      </text>
    </comment>
    <comment ref="L17" authorId="2">
      <text>
        <r>
          <rPr>
            <b/>
            <sz val="9"/>
            <color indexed="81"/>
            <rFont val="Tahoma"/>
            <family val="2"/>
            <charset val="163"/>
          </rPr>
          <t>MyPC:</t>
        </r>
        <r>
          <rPr>
            <sz val="9"/>
            <color indexed="81"/>
            <rFont val="Tahoma"/>
            <family val="2"/>
            <charset val="163"/>
          </rPr>
          <t xml:space="preserve">
Tính đến ngày 13/11
- Tổng VB đi gửi qua EO là 398
- Tổng VB đi trong năm 511
- Đối với các VB gửi cho các đơn vị không sử dụng EO, do chưa cung cấp danh sách VB nên chưa có cơ sở giảm trừ</t>
        </r>
      </text>
    </comment>
    <comment ref="T17" authorId="2">
      <text>
        <r>
          <rPr>
            <b/>
            <sz val="9"/>
            <color indexed="81"/>
            <rFont val="Tahoma"/>
            <family val="2"/>
            <charset val="163"/>
          </rPr>
          <t>MyPC:</t>
        </r>
        <r>
          <rPr>
            <sz val="9"/>
            <color indexed="81"/>
            <rFont val="Tahoma"/>
            <family val="2"/>
            <charset val="163"/>
          </rPr>
          <t xml:space="preserve">
Chưa thực hiện BC CTS</t>
        </r>
      </text>
    </comment>
    <comment ref="W17" authorId="2">
      <text>
        <r>
          <rPr>
            <b/>
            <sz val="9"/>
            <color indexed="81"/>
            <rFont val="Tahoma"/>
            <family val="2"/>
            <charset val="163"/>
          </rPr>
          <t>MyPC:</t>
        </r>
        <r>
          <rPr>
            <sz val="9"/>
            <color indexed="81"/>
            <rFont val="Tahoma"/>
            <family val="2"/>
            <charset val="163"/>
          </rPr>
          <t xml:space="preserve">
Chỉ cung cấp 02 mục chi</t>
        </r>
      </text>
    </comment>
    <comment ref="AZ17" authorId="2">
      <text>
        <r>
          <rPr>
            <b/>
            <sz val="9"/>
            <color indexed="81"/>
            <rFont val="Tahoma"/>
            <family val="2"/>
            <charset val="163"/>
          </rPr>
          <t>MyPC:</t>
        </r>
        <r>
          <rPr>
            <sz val="9"/>
            <color indexed="81"/>
            <rFont val="Tahoma"/>
            <family val="2"/>
            <charset val="163"/>
          </rPr>
          <t xml:space="preserve">
Không tính điểm đối với các bản tin tiếng nước ngoài vì yêu cầu là đăng tải các mục thông tin (giới thiệu, đầu thầu mua sắm, chính sách đầu tư, hỏi đáp...) bằng tiếng nước ngoài</t>
        </r>
      </text>
    </comment>
    <comment ref="C21" authorId="0">
      <text>
        <r>
          <rPr>
            <b/>
            <sz val="8"/>
            <color indexed="81"/>
            <rFont val="Tahoma"/>
            <family val="2"/>
          </rPr>
          <t>USER:</t>
        </r>
        <r>
          <rPr>
            <sz val="8"/>
            <color indexed="81"/>
            <rFont val="Tahoma"/>
            <family val="2"/>
          </rPr>
          <t xml:space="preserve">
Tên miền truy cập Trang/Cổng TTĐT
</t>
        </r>
      </text>
    </comment>
    <comment ref="D21" authorId="0">
      <text>
        <r>
          <rPr>
            <b/>
            <sz val="8"/>
            <color indexed="81"/>
            <rFont val="Tahoma"/>
            <family val="2"/>
          </rPr>
          <t>USER:</t>
        </r>
        <r>
          <rPr>
            <sz val="8"/>
            <color indexed="81"/>
            <rFont val="Tahoma"/>
            <family val="2"/>
          </rPr>
          <t xml:space="preserve">
Có một trong các tên miền theo đúng quy định tại NĐ số 43</t>
        </r>
      </text>
    </comment>
    <comment ref="E21" authorId="0">
      <text>
        <r>
          <rPr>
            <b/>
            <sz val="8"/>
            <color indexed="81"/>
            <rFont val="Tahoma"/>
            <family val="2"/>
          </rPr>
          <t>USER:</t>
        </r>
        <r>
          <rPr>
            <sz val="8"/>
            <color indexed="81"/>
            <rFont val="Tahoma"/>
            <family val="2"/>
          </rPr>
          <t xml:space="preserve">
Các thông tin chủ yếu được cung cấp
</t>
        </r>
      </text>
    </comment>
    <comment ref="F21" authorId="1">
      <text>
        <r>
          <rPr>
            <b/>
            <sz val="9"/>
            <color indexed="81"/>
            <rFont val="Tahoma"/>
            <family val="2"/>
          </rPr>
          <t>Windows User:</t>
        </r>
        <r>
          <rPr>
            <sz val="9"/>
            <color indexed="81"/>
            <rFont val="Tahoma"/>
            <family val="2"/>
          </rPr>
          <t xml:space="preserve">
</t>
        </r>
        <r>
          <rPr>
            <sz val="8"/>
            <color indexed="81"/>
            <rFont val="Tahoma"/>
            <family val="2"/>
          </rPr>
          <t>Các thông tin chủ yếu được cung cấp</t>
        </r>
      </text>
    </comment>
    <comment ref="I21" authorId="3">
      <text>
        <r>
          <rPr>
            <b/>
            <sz val="8"/>
            <color indexed="81"/>
            <rFont val="Tahoma"/>
            <family val="2"/>
          </rPr>
          <t>USER:</t>
        </r>
        <r>
          <rPr>
            <sz val="8"/>
            <color indexed="81"/>
            <rFont val="Tahoma"/>
            <family val="2"/>
          </rPr>
          <t xml:space="preserve">
Tin tức, sự kiện về hoạt động, các vấn đề thuộc phạm vi quản lý của cơ quan
 </t>
        </r>
      </text>
    </comment>
    <comment ref="J21" authorId="2">
      <text>
        <r>
          <rPr>
            <b/>
            <sz val="9"/>
            <color indexed="81"/>
            <rFont val="Tahoma"/>
            <family val="2"/>
            <charset val="163"/>
          </rPr>
          <t>MyPC:</t>
        </r>
        <r>
          <rPr>
            <sz val="9"/>
            <color indexed="81"/>
            <rFont val="Tahoma"/>
            <family val="2"/>
            <charset val="163"/>
          </rPr>
          <t xml:space="preserve">
Lịch làm việc của lãnh đạo cơ quan</t>
        </r>
      </text>
    </comment>
    <comment ref="K21" authorId="3">
      <text>
        <r>
          <rPr>
            <b/>
            <sz val="8"/>
            <color indexed="81"/>
            <rFont val="Tahoma"/>
            <family val="2"/>
          </rPr>
          <t>USER:</t>
        </r>
        <r>
          <rPr>
            <sz val="8"/>
            <color indexed="81"/>
            <rFont val="Tahoma"/>
            <family val="2"/>
          </rPr>
          <t xml:space="preserve">
Thông tin và dự án, hạng mục đầu tư, đấu thầu, mua sắm công</t>
        </r>
      </text>
    </comment>
    <comment ref="L21" authorId="3">
      <text>
        <r>
          <rPr>
            <b/>
            <sz val="8"/>
            <color indexed="81"/>
            <rFont val="Tahoma"/>
            <family val="2"/>
          </rPr>
          <t>USER:</t>
        </r>
        <r>
          <rPr>
            <sz val="8"/>
            <color indexed="81"/>
            <rFont val="Tahoma"/>
            <family val="2"/>
          </rPr>
          <t xml:space="preserve">
Mục lấy ý kiến góp ý của tổ chức, cá nhân</t>
        </r>
      </text>
    </comment>
    <comment ref="M21" authorId="3">
      <text>
        <r>
          <rPr>
            <b/>
            <sz val="8"/>
            <color indexed="81"/>
            <rFont val="Tahoma"/>
            <family val="2"/>
          </rPr>
          <t>USER:</t>
        </r>
        <r>
          <rPr>
            <sz val="8"/>
            <color indexed="81"/>
            <rFont val="Tahoma"/>
            <family val="2"/>
          </rPr>
          <t xml:space="preserve">
Chiến lược, định hướng, quy hoạch, kế hoạch phát triển
</t>
        </r>
      </text>
    </comment>
    <comment ref="P21" authorId="1">
      <text>
        <r>
          <rPr>
            <b/>
            <sz val="9"/>
            <color indexed="81"/>
            <rFont val="Tahoma"/>
            <family val="2"/>
          </rPr>
          <t>Windows User:</t>
        </r>
        <r>
          <rPr>
            <sz val="9"/>
            <color indexed="81"/>
            <rFont val="Tahoma"/>
            <family val="2"/>
          </rPr>
          <t xml:space="preserve">
</t>
        </r>
        <r>
          <rPr>
            <sz val="8"/>
            <color indexed="81"/>
            <rFont val="Tahoma"/>
            <family val="2"/>
          </rPr>
          <t>Tần suất cập nhật thông tin</t>
        </r>
      </text>
    </comment>
    <comment ref="Q21" authorId="1">
      <text>
        <r>
          <rPr>
            <b/>
            <sz val="9"/>
            <color indexed="81"/>
            <rFont val="Tahoma"/>
            <family val="2"/>
          </rPr>
          <t>Windows User:</t>
        </r>
        <r>
          <rPr>
            <sz val="9"/>
            <color indexed="81"/>
            <rFont val="Tahoma"/>
            <family val="2"/>
          </rPr>
          <t xml:space="preserve">
</t>
        </r>
        <r>
          <rPr>
            <sz val="8"/>
            <color indexed="81"/>
            <rFont val="Tahoma"/>
            <family val="2"/>
          </rPr>
          <t>Tần suất cập nhật thông tin</t>
        </r>
      </text>
    </comment>
    <comment ref="U21" authorId="1">
      <text>
        <r>
          <rPr>
            <b/>
            <sz val="9"/>
            <color indexed="81"/>
            <rFont val="Tahoma"/>
            <family val="2"/>
            <charset val="163"/>
          </rPr>
          <t>Windows User:</t>
        </r>
        <r>
          <rPr>
            <sz val="9"/>
            <color indexed="81"/>
            <rFont val="Tahoma"/>
            <family val="2"/>
            <charset val="163"/>
          </rPr>
          <t xml:space="preserve">
</t>
        </r>
        <r>
          <rPr>
            <sz val="8"/>
            <color indexed="81"/>
            <rFont val="Tahoma"/>
            <family val="2"/>
          </rPr>
          <t>Thời gian cập nhật không quá 10 ngày làm việc đối với các mục tin</t>
        </r>
      </text>
    </comment>
    <comment ref="W21" authorId="3">
      <text>
        <r>
          <rPr>
            <b/>
            <sz val="8"/>
            <color indexed="81"/>
            <rFont val="Tahoma"/>
            <family val="2"/>
          </rPr>
          <t>USER:</t>
        </r>
        <r>
          <rPr>
            <sz val="8"/>
            <color indexed="81"/>
            <rFont val="Tahoma"/>
            <family val="2"/>
          </rPr>
          <t xml:space="preserve">
Đối với mục Trao đổi - Hỏi đáp: chậm nhất 15 ngày làm việc kể từ khi tiếp nhận câu hỏi.</t>
        </r>
      </text>
    </comment>
    <comment ref="X21" authorId="3">
      <text>
        <r>
          <rPr>
            <b/>
            <sz val="8"/>
            <color indexed="81"/>
            <rFont val="Tahoma"/>
            <family val="2"/>
          </rPr>
          <t>USER:</t>
        </r>
        <r>
          <rPr>
            <sz val="8"/>
            <color indexed="81"/>
            <rFont val="Tahoma"/>
            <family val="2"/>
          </rPr>
          <t xml:space="preserve">
Cung cấp các chức năng hỗ trợ</t>
        </r>
      </text>
    </comment>
    <comment ref="Y21" authorId="3">
      <text>
        <r>
          <rPr>
            <b/>
            <sz val="8"/>
            <color indexed="81"/>
            <rFont val="Tahoma"/>
            <family val="2"/>
          </rPr>
          <t>USER:</t>
        </r>
        <r>
          <rPr>
            <sz val="8"/>
            <color indexed="81"/>
            <rFont val="Tahoma"/>
            <family val="2"/>
          </rPr>
          <t xml:space="preserve">
Có khả năng liên thông đến các hệ thống phần mềm dùng chung (Một cửa điện tử, Quản lý văn bản và điều hành, Thư điện tử công vụ,...)</t>
        </r>
      </text>
    </comment>
    <comment ref="Z21" authorId="3">
      <text>
        <r>
          <rPr>
            <b/>
            <sz val="8"/>
            <color indexed="81"/>
            <rFont val="Tahoma"/>
            <family val="2"/>
          </rPr>
          <t>USER:</t>
        </r>
        <r>
          <rPr>
            <sz val="8"/>
            <color indexed="81"/>
            <rFont val="Tahoma"/>
            <family val="2"/>
          </rPr>
          <t xml:space="preserve">
Chức năng tra cứu, tìm kiếm thông tin</t>
        </r>
      </text>
    </comment>
    <comment ref="AA21" authorId="3">
      <text>
        <r>
          <rPr>
            <b/>
            <sz val="8"/>
            <color indexed="81"/>
            <rFont val="Tahoma"/>
            <family val="2"/>
          </rPr>
          <t>USER:</t>
        </r>
        <r>
          <rPr>
            <sz val="8"/>
            <color indexed="81"/>
            <rFont val="Tahoma"/>
            <family val="2"/>
          </rPr>
          <t xml:space="preserve">
Chức năng tiếp nhận, phản hồi thông tin từ các tổ chức, cá nhân, đăng các câu hỏi, trả lời trong mục Trao đổi - Hỏi đáp đối với những vấn đề có liên quan chung</t>
        </r>
      </text>
    </comment>
    <comment ref="AB21" authorId="3">
      <text>
        <r>
          <rPr>
            <b/>
            <sz val="8"/>
            <color indexed="81"/>
            <rFont val="Tahoma"/>
            <family val="2"/>
          </rPr>
          <t>USER:</t>
        </r>
        <r>
          <rPr>
            <sz val="8"/>
            <color indexed="81"/>
            <rFont val="Tahoma"/>
            <family val="2"/>
          </rPr>
          <t xml:space="preserve">
Sử dụng công cụ đa phương tiện (audio, video,...) để hỗ trợ trong việc truyền tải thông tin</t>
        </r>
      </text>
    </comment>
    <comment ref="AC21" authorId="3">
      <text>
        <r>
          <rPr>
            <b/>
            <sz val="8"/>
            <color indexed="81"/>
            <rFont val="Tahoma"/>
            <family val="2"/>
          </rPr>
          <t>USER:</t>
        </r>
        <r>
          <rPr>
            <sz val="8"/>
            <color indexed="81"/>
            <rFont val="Tahoma"/>
            <family val="2"/>
          </rPr>
          <t xml:space="preserve">
Liên kết đến trang/cổng TTĐT của các đơn vị trực thuộc và cơ quan nhà nước khác</t>
        </r>
      </text>
    </comment>
    <comment ref="AD21" authorId="3">
      <text>
        <r>
          <rPr>
            <b/>
            <sz val="8"/>
            <color indexed="81"/>
            <rFont val="Tahoma"/>
            <family val="2"/>
          </rPr>
          <t>USER:</t>
        </r>
        <r>
          <rPr>
            <sz val="8"/>
            <color indexed="81"/>
            <rFont val="Tahoma"/>
            <family val="2"/>
          </rPr>
          <t xml:space="preserve">
Chức năng in ấn và lưu trữ cho mỗi tin, bài</t>
        </r>
      </text>
    </comment>
    <comment ref="AE21" authorId="3">
      <text>
        <r>
          <rPr>
            <b/>
            <sz val="8"/>
            <color indexed="81"/>
            <rFont val="Tahoma"/>
            <family val="2"/>
          </rPr>
          <t>USER:</t>
        </r>
        <r>
          <rPr>
            <sz val="8"/>
            <color indexed="81"/>
            <rFont val="Tahoma"/>
            <family val="2"/>
          </rPr>
          <t xml:space="preserve">
Tương thích với nhiều trình duyệt phổ dụng (Internet Explorer, Firefox, Opera, Chrome…)</t>
        </r>
      </text>
    </comment>
    <comment ref="AF21" authorId="3">
      <text>
        <r>
          <rPr>
            <b/>
            <sz val="8"/>
            <color indexed="81"/>
            <rFont val="Tahoma"/>
            <family val="2"/>
          </rPr>
          <t>USER:</t>
        </r>
        <r>
          <rPr>
            <sz val="8"/>
            <color indexed="81"/>
            <rFont val="Tahoma"/>
            <family val="2"/>
          </rPr>
          <t xml:space="preserve">
Công cụ đếm số lần truy cập</t>
        </r>
      </text>
    </comment>
    <comment ref="AG21" authorId="3">
      <text>
        <r>
          <rPr>
            <b/>
            <sz val="8"/>
            <color indexed="81"/>
            <rFont val="Tahoma"/>
            <family val="2"/>
          </rPr>
          <t>USER:</t>
        </r>
        <r>
          <rPr>
            <sz val="8"/>
            <color indexed="81"/>
            <rFont val="Tahoma"/>
            <family val="2"/>
          </rPr>
          <t xml:space="preserve">
Bảo đảm nhân lực, kinh phí hoạt động, an toàn thông tin</t>
        </r>
      </text>
    </comment>
    <comment ref="AH21" authorId="3">
      <text>
        <r>
          <rPr>
            <b/>
            <sz val="8"/>
            <color indexed="81"/>
            <rFont val="Tahoma"/>
            <family val="2"/>
          </rPr>
          <t>USER:</t>
        </r>
        <r>
          <rPr>
            <sz val="8"/>
            <color indexed="81"/>
            <rFont val="Tahoma"/>
            <family val="2"/>
          </rPr>
          <t xml:space="preserve">
Có Ban biên tập tiếp nhận, xử lý, biên tập, cập nhật thông tin và phối hợp xử lý dịch vụ công để đảm bảo hoạt động của trang/cổng TTĐT</t>
        </r>
      </text>
    </comment>
    <comment ref="AI21" authorId="3">
      <text>
        <r>
          <rPr>
            <b/>
            <sz val="8"/>
            <color indexed="81"/>
            <rFont val="Tahoma"/>
            <family val="2"/>
          </rPr>
          <t>USER:</t>
        </r>
        <r>
          <rPr>
            <sz val="8"/>
            <color indexed="81"/>
            <rFont val="Tahoma"/>
            <family val="2"/>
          </rPr>
          <t xml:space="preserve">
Có kế hoạch kinh phí duy trì hoạt động của trang/cổng TTĐT</t>
        </r>
      </text>
    </comment>
    <comment ref="AJ21" authorId="3">
      <text>
        <r>
          <rPr>
            <b/>
            <sz val="8"/>
            <color indexed="81"/>
            <rFont val="Tahoma"/>
            <family val="2"/>
          </rPr>
          <t>USER:</t>
        </r>
        <r>
          <rPr>
            <sz val="8"/>
            <color indexed="81"/>
            <rFont val="Tahoma"/>
            <family val="2"/>
          </rPr>
          <t xml:space="preserve">
Có ban hành quy định về đảm bảo an toàn thông tin cho trang/cổng </t>
        </r>
      </text>
    </comment>
    <comment ref="F22" authorId="3">
      <text>
        <r>
          <rPr>
            <b/>
            <sz val="8"/>
            <color indexed="81"/>
            <rFont val="Tahoma"/>
            <family val="2"/>
          </rPr>
          <t>USER:</t>
        </r>
        <r>
          <rPr>
            <sz val="8"/>
            <color indexed="81"/>
            <rFont val="Tahoma"/>
            <family val="2"/>
          </rPr>
          <t xml:space="preserve">
Thông tin về tổ chức bộ máy cơ quan</t>
        </r>
      </text>
    </comment>
    <comment ref="G22" authorId="3">
      <text>
        <r>
          <rPr>
            <b/>
            <sz val="8"/>
            <color indexed="81"/>
            <rFont val="Tahoma"/>
            <family val="2"/>
          </rPr>
          <t>USER:</t>
        </r>
        <r>
          <rPr>
            <sz val="8"/>
            <color indexed="81"/>
            <rFont val="Tahoma"/>
            <family val="2"/>
          </rPr>
          <t xml:space="preserve">
Quá trình hình thành, phát triển của CQ
</t>
        </r>
      </text>
    </comment>
    <comment ref="H22" authorId="3">
      <text>
        <r>
          <rPr>
            <b/>
            <sz val="8"/>
            <color indexed="81"/>
            <rFont val="Tahoma"/>
            <family val="2"/>
          </rPr>
          <t>USER:</t>
        </r>
        <r>
          <rPr>
            <sz val="8"/>
            <color indexed="81"/>
            <rFont val="Tahoma"/>
            <family val="2"/>
          </rPr>
          <t xml:space="preserve">
Tiểu sử tóm tắt và nhiệm vụ đảm nhiệm của lãnh đạo cơ quan
</t>
        </r>
      </text>
    </comment>
    <comment ref="N22" authorId="3">
      <text>
        <r>
          <rPr>
            <b/>
            <sz val="8"/>
            <color indexed="81"/>
            <rFont val="Tahoma"/>
            <family val="2"/>
          </rPr>
          <t>USER:</t>
        </r>
        <r>
          <rPr>
            <sz val="8"/>
            <color indexed="81"/>
            <rFont val="Tahoma"/>
            <family val="2"/>
          </rPr>
          <t xml:space="preserve">
Thông tin liên hệ của CBCC có thẩm quyền
</t>
        </r>
      </text>
    </comment>
    <comment ref="O22" authorId="3">
      <text>
        <r>
          <rPr>
            <b/>
            <sz val="8"/>
            <color indexed="81"/>
            <rFont val="Tahoma"/>
            <family val="2"/>
          </rPr>
          <t>USER:</t>
        </r>
        <r>
          <rPr>
            <sz val="8"/>
            <color indexed="81"/>
            <rFont val="Tahoma"/>
            <family val="2"/>
          </rPr>
          <t xml:space="preserve">
Thông tin giao dịch của Trang/Cổng</t>
        </r>
      </text>
    </comment>
    <comment ref="Q22" authorId="1">
      <text>
        <r>
          <rPr>
            <b/>
            <sz val="9"/>
            <color indexed="81"/>
            <rFont val="Tahoma"/>
            <family val="2"/>
          </rPr>
          <t>Windows User:</t>
        </r>
        <r>
          <rPr>
            <sz val="9"/>
            <color indexed="81"/>
            <rFont val="Tahoma"/>
            <family val="2"/>
          </rPr>
          <t xml:space="preserve">
</t>
        </r>
        <r>
          <rPr>
            <sz val="8"/>
            <color indexed="81"/>
            <rFont val="Tahoma"/>
            <family val="2"/>
          </rPr>
          <t>Thông tin giới thiệu</t>
        </r>
      </text>
    </comment>
    <comment ref="R22" authorId="1">
      <text>
        <r>
          <rPr>
            <b/>
            <sz val="9"/>
            <color indexed="81"/>
            <rFont val="Tahoma"/>
            <family val="2"/>
          </rPr>
          <t>Windows User:</t>
        </r>
        <r>
          <rPr>
            <sz val="9"/>
            <color indexed="81"/>
            <rFont val="Tahoma"/>
            <family val="2"/>
          </rPr>
          <t xml:space="preserve">
</t>
        </r>
        <r>
          <rPr>
            <sz val="8"/>
            <color indexed="81"/>
            <rFont val="Tahoma"/>
            <family val="2"/>
          </rPr>
          <t>Tin tức, sự kiện</t>
        </r>
      </text>
    </comment>
    <comment ref="S22" authorId="3">
      <text>
        <r>
          <rPr>
            <b/>
            <sz val="8"/>
            <color indexed="81"/>
            <rFont val="Tahoma"/>
            <family val="2"/>
          </rPr>
          <t>USER:</t>
        </r>
        <r>
          <rPr>
            <sz val="8"/>
            <color indexed="81"/>
            <rFont val="Tahoma"/>
            <family val="2"/>
          </rPr>
          <t xml:space="preserve">
Lịch làm việc của lãnh đạo cơ quan
</t>
        </r>
      </text>
    </comment>
    <comment ref="T22" authorId="3">
      <text>
        <r>
          <rPr>
            <b/>
            <sz val="8"/>
            <color indexed="81"/>
            <rFont val="Tahoma"/>
            <family val="2"/>
          </rPr>
          <t>USER:</t>
        </r>
        <r>
          <rPr>
            <sz val="8"/>
            <color indexed="81"/>
            <rFont val="Tahoma"/>
            <family val="2"/>
          </rPr>
          <t xml:space="preserve">
Thông tin liên hệ của CBCC có thẩm quyền: Họ tên, chức vụ, đơn vị công tác, số điện thoại, thư điện tử công vụ chính thức</t>
        </r>
      </text>
    </comment>
    <comment ref="U22" authorId="1">
      <text>
        <r>
          <rPr>
            <b/>
            <sz val="9"/>
            <color indexed="81"/>
            <rFont val="Tahoma"/>
            <family val="2"/>
          </rPr>
          <t>Windows User:</t>
        </r>
        <r>
          <rPr>
            <sz val="9"/>
            <color indexed="81"/>
            <rFont val="Tahoma"/>
            <family val="2"/>
          </rPr>
          <t xml:space="preserve">
</t>
        </r>
        <r>
          <rPr>
            <sz val="8"/>
            <color indexed="81"/>
            <rFont val="Tahoma"/>
            <family val="2"/>
          </rPr>
          <t>Chiến lược, định hướng, quy hoạch, kế hoạch phát triển (tính từ khi được phê duyệt)</t>
        </r>
      </text>
    </comment>
    <comment ref="V22" authorId="1">
      <text>
        <r>
          <rPr>
            <b/>
            <sz val="9"/>
            <color indexed="81"/>
            <rFont val="Tahoma"/>
            <family val="2"/>
          </rPr>
          <t>Windows User:</t>
        </r>
        <r>
          <rPr>
            <sz val="9"/>
            <color indexed="81"/>
            <rFont val="Tahoma"/>
            <family val="2"/>
          </rPr>
          <t xml:space="preserve">
</t>
        </r>
        <r>
          <rPr>
            <sz val="8"/>
            <color indexed="81"/>
            <rFont val="Tahoma"/>
            <family val="2"/>
          </rPr>
          <t>Thông tin về dự án, hạng mục đầu tư, đấu thầu, mua sắm công (tính từ khi được phê duyệt)</t>
        </r>
      </text>
    </comment>
    <comment ref="H23" authorId="2">
      <text>
        <r>
          <rPr>
            <b/>
            <sz val="9"/>
            <color indexed="81"/>
            <rFont val="Tahoma"/>
            <family val="2"/>
            <charset val="163"/>
          </rPr>
          <t>MyPC:</t>
        </r>
        <r>
          <rPr>
            <sz val="9"/>
            <color indexed="81"/>
            <rFont val="Tahoma"/>
            <family val="2"/>
            <charset val="163"/>
          </rPr>
          <t xml:space="preserve">
Không có thông tin này</t>
        </r>
      </text>
    </comment>
    <comment ref="V23" authorId="2">
      <text>
        <r>
          <rPr>
            <b/>
            <sz val="9"/>
            <color indexed="81"/>
            <rFont val="Tahoma"/>
            <family val="2"/>
            <charset val="163"/>
          </rPr>
          <t>MyPC:</t>
        </r>
        <r>
          <rPr>
            <sz val="9"/>
            <color indexed="81"/>
            <rFont val="Tahoma"/>
            <family val="2"/>
            <charset val="163"/>
          </rPr>
          <t xml:space="preserve">
Thông tư về dự án, hoạt động đầu tư, đấu thầu, mua sắm công trong năm 2019 chưa được cung cấp </t>
        </r>
      </text>
    </comment>
    <comment ref="I25" authorId="2">
      <text>
        <r>
          <rPr>
            <b/>
            <sz val="9"/>
            <color indexed="81"/>
            <rFont val="Tahoma"/>
            <family val="2"/>
            <charset val="163"/>
          </rPr>
          <t>MyPC:</t>
        </r>
        <r>
          <rPr>
            <sz val="9"/>
            <color indexed="81"/>
            <rFont val="Tahoma"/>
            <family val="2"/>
            <charset val="163"/>
          </rPr>
          <t xml:space="preserve">
Đã cập nhật </t>
        </r>
      </text>
    </comment>
    <comment ref="J25" authorId="2">
      <text>
        <r>
          <rPr>
            <b/>
            <sz val="9"/>
            <color indexed="81"/>
            <rFont val="Tahoma"/>
            <family val="2"/>
            <charset val="163"/>
          </rPr>
          <t>MyPC:</t>
        </r>
        <r>
          <rPr>
            <sz val="9"/>
            <color indexed="81"/>
            <rFont val="Tahoma"/>
            <family val="2"/>
            <charset val="163"/>
          </rPr>
          <t xml:space="preserve">
Đã bổ sung </t>
        </r>
      </text>
    </comment>
    <comment ref="R25" authorId="2">
      <text>
        <r>
          <rPr>
            <b/>
            <sz val="9"/>
            <color indexed="81"/>
            <rFont val="Tahoma"/>
            <family val="2"/>
            <charset val="163"/>
          </rPr>
          <t>MyPC:</t>
        </r>
        <r>
          <rPr>
            <sz val="9"/>
            <color indexed="81"/>
            <rFont val="Tahoma"/>
            <family val="2"/>
            <charset val="163"/>
          </rPr>
          <t xml:space="preserve">
Thông tin chưa được cập nhật thường xuyên (các mục tin mới được cập nhật từ tháng 10/2019 trở đi)</t>
        </r>
      </text>
    </comment>
    <comment ref="S25" authorId="2">
      <text>
        <r>
          <rPr>
            <b/>
            <sz val="9"/>
            <color indexed="81"/>
            <rFont val="Tahoma"/>
            <family val="2"/>
            <charset val="163"/>
          </rPr>
          <t>MyPC:</t>
        </r>
        <r>
          <rPr>
            <sz val="9"/>
            <color indexed="81"/>
            <rFont val="Tahoma"/>
            <family val="2"/>
            <charset val="163"/>
          </rPr>
          <t xml:space="preserve">
Đã bổ sung</t>
        </r>
      </text>
    </comment>
    <comment ref="AC25" authorId="2">
      <text>
        <r>
          <rPr>
            <b/>
            <sz val="9"/>
            <color indexed="81"/>
            <rFont val="Tahoma"/>
            <family val="2"/>
            <charset val="163"/>
          </rPr>
          <t>MyPC:</t>
        </r>
        <r>
          <rPr>
            <sz val="9"/>
            <color indexed="81"/>
            <rFont val="Tahoma"/>
            <family val="2"/>
            <charset val="163"/>
          </rPr>
          <t xml:space="preserve">
Chức năng đơn vị cung cấp chưa đúng yêu cầu</t>
        </r>
      </text>
    </comment>
    <comment ref="K26" authorId="2">
      <text>
        <r>
          <rPr>
            <b/>
            <sz val="9"/>
            <color indexed="81"/>
            <rFont val="Tahoma"/>
            <family val="2"/>
            <charset val="163"/>
          </rPr>
          <t>MyPC:</t>
        </r>
        <r>
          <rPr>
            <sz val="9"/>
            <color indexed="81"/>
            <rFont val="Tahoma"/>
            <family val="2"/>
            <charset val="163"/>
          </rPr>
          <t xml:space="preserve">
Năm 2019 chưa có thông tin</t>
        </r>
      </text>
    </comment>
    <comment ref="V26" authorId="2">
      <text>
        <r>
          <rPr>
            <b/>
            <sz val="9"/>
            <color indexed="81"/>
            <rFont val="Tahoma"/>
            <family val="2"/>
            <charset val="163"/>
          </rPr>
          <t>MyPC:</t>
        </r>
        <r>
          <rPr>
            <sz val="9"/>
            <color indexed="81"/>
            <rFont val="Tahoma"/>
            <family val="2"/>
            <charset val="163"/>
          </rPr>
          <t xml:space="preserve">
Năm 2019 chưa có thông tin</t>
        </r>
      </text>
    </comment>
    <comment ref="AJ26" authorId="2">
      <text>
        <r>
          <rPr>
            <b/>
            <sz val="9"/>
            <color indexed="81"/>
            <rFont val="Tahoma"/>
            <family val="2"/>
            <charset val="163"/>
          </rPr>
          <t>MyPC:</t>
        </r>
        <r>
          <rPr>
            <sz val="9"/>
            <color indexed="81"/>
            <rFont val="Tahoma"/>
            <family val="2"/>
            <charset val="163"/>
          </rPr>
          <t xml:space="preserve">
VB số 303/KH-BQLNN có nội dung chưa phù hợp</t>
        </r>
      </text>
    </comment>
    <comment ref="H27" authorId="2">
      <text>
        <r>
          <rPr>
            <b/>
            <sz val="9"/>
            <color indexed="81"/>
            <rFont val="Tahoma"/>
            <family val="2"/>
            <charset val="163"/>
          </rPr>
          <t>MyPC:</t>
        </r>
        <r>
          <rPr>
            <sz val="9"/>
            <color indexed="81"/>
            <rFont val="Tahoma"/>
            <family val="2"/>
            <charset val="163"/>
          </rPr>
          <t xml:space="preserve">
Không có tóm tắt tiểu sử và nhiệm vụ đảm nhiệm của cơ quan</t>
        </r>
      </text>
    </comment>
    <comment ref="I27" authorId="2">
      <text>
        <r>
          <rPr>
            <b/>
            <sz val="9"/>
            <color indexed="81"/>
            <rFont val="Tahoma"/>
            <family val="2"/>
            <charset val="163"/>
          </rPr>
          <t>MyPC:</t>
        </r>
        <r>
          <rPr>
            <sz val="9"/>
            <color indexed="81"/>
            <rFont val="Tahoma"/>
            <family val="2"/>
            <charset val="163"/>
          </rPr>
          <t xml:space="preserve">
Tin tức, sự kiện năm 2019 chưa có</t>
        </r>
      </text>
    </comment>
    <comment ref="K27" authorId="2">
      <text>
        <r>
          <rPr>
            <b/>
            <sz val="9"/>
            <color indexed="81"/>
            <rFont val="Tahoma"/>
            <family val="2"/>
            <charset val="163"/>
          </rPr>
          <t>MyPC:</t>
        </r>
        <r>
          <rPr>
            <sz val="9"/>
            <color indexed="81"/>
            <rFont val="Tahoma"/>
            <family val="2"/>
            <charset val="163"/>
          </rPr>
          <t xml:space="preserve">
Có thông tin về dự án tuy nhiên chưa được tạo thành một chuyên mục riêng. </t>
        </r>
      </text>
    </comment>
    <comment ref="M27" authorId="2">
      <text>
        <r>
          <rPr>
            <b/>
            <sz val="9"/>
            <color indexed="81"/>
            <rFont val="Tahoma"/>
            <family val="2"/>
            <charset val="163"/>
          </rPr>
          <t>MyPC:</t>
        </r>
        <r>
          <rPr>
            <sz val="9"/>
            <color indexed="81"/>
            <rFont val="Tahoma"/>
            <family val="2"/>
            <charset val="163"/>
          </rPr>
          <t xml:space="preserve">
Không có thông tin này</t>
        </r>
      </text>
    </comment>
    <comment ref="R27" authorId="2">
      <text>
        <r>
          <rPr>
            <b/>
            <sz val="9"/>
            <color indexed="81"/>
            <rFont val="Tahoma"/>
            <family val="2"/>
            <charset val="163"/>
          </rPr>
          <t>MyPC:</t>
        </r>
        <r>
          <rPr>
            <sz val="9"/>
            <color indexed="81"/>
            <rFont val="Tahoma"/>
            <family val="2"/>
            <charset val="163"/>
          </rPr>
          <t xml:space="preserve">
Thông tin chưa được cập nhật</t>
        </r>
      </text>
    </comment>
    <comment ref="U27" authorId="2">
      <text>
        <r>
          <rPr>
            <b/>
            <sz val="9"/>
            <color indexed="81"/>
            <rFont val="Tahoma"/>
            <family val="2"/>
            <charset val="163"/>
          </rPr>
          <t>MyPC:</t>
        </r>
        <r>
          <rPr>
            <sz val="9"/>
            <color indexed="81"/>
            <rFont val="Tahoma"/>
            <family val="2"/>
            <charset val="163"/>
          </rPr>
          <t xml:space="preserve">
Không có thông tin này</t>
        </r>
      </text>
    </comment>
    <comment ref="AB27" authorId="2">
      <text>
        <r>
          <rPr>
            <b/>
            <sz val="9"/>
            <color indexed="81"/>
            <rFont val="Tahoma"/>
            <family val="2"/>
            <charset val="163"/>
          </rPr>
          <t>MyPC:</t>
        </r>
        <r>
          <rPr>
            <sz val="9"/>
            <color indexed="81"/>
            <rFont val="Tahoma"/>
            <family val="2"/>
            <charset val="163"/>
          </rPr>
          <t xml:space="preserve">
Không có chức năng này</t>
        </r>
      </text>
    </comment>
    <comment ref="AH27" authorId="2">
      <text>
        <r>
          <rPr>
            <b/>
            <sz val="9"/>
            <color indexed="81"/>
            <rFont val="Tahoma"/>
            <family val="2"/>
            <charset val="163"/>
          </rPr>
          <t>MyPC:</t>
        </r>
        <r>
          <rPr>
            <sz val="9"/>
            <color indexed="81"/>
            <rFont val="Tahoma"/>
            <family val="2"/>
            <charset val="163"/>
          </rPr>
          <t xml:space="preserve">
Đã bổ sung</t>
        </r>
      </text>
    </comment>
    <comment ref="AI27" authorId="2">
      <text>
        <r>
          <rPr>
            <b/>
            <sz val="9"/>
            <color indexed="81"/>
            <rFont val="Tahoma"/>
            <family val="2"/>
            <charset val="163"/>
          </rPr>
          <t>MyPC:</t>
        </r>
        <r>
          <rPr>
            <sz val="9"/>
            <color indexed="81"/>
            <rFont val="Tahoma"/>
            <family val="2"/>
            <charset val="163"/>
          </rPr>
          <t xml:space="preserve">
 Đối với chỉ tiêu 5.2, do trong năm đơn vị chưa có kế hoạch duy trì kinh phí hoạt động cho Trang TTĐT (kinh phí chi trả nhuận bút, tin bài…), chưa cung cấp được tài liệu chứng minh đơn vị còn đang trong thời gian bảo hành với đơn vị thiết kế do vậy không thực hiện điều chỉnh điểm ở chi tiêu này</t>
        </r>
      </text>
    </comment>
    <comment ref="AJ27" authorId="2">
      <text>
        <r>
          <rPr>
            <b/>
            <sz val="9"/>
            <color indexed="81"/>
            <rFont val="Tahoma"/>
            <family val="2"/>
            <charset val="163"/>
          </rPr>
          <t>MyPC:</t>
        </r>
        <r>
          <rPr>
            <sz val="9"/>
            <color indexed="81"/>
            <rFont val="Tahoma"/>
            <family val="2"/>
            <charset val="163"/>
          </rPr>
          <t xml:space="preserve">
Kế hoạch số 267/KH-BQLKDL có nội dung chưa phù hợp</t>
        </r>
      </text>
    </comment>
    <comment ref="J28" authorId="2">
      <text>
        <r>
          <rPr>
            <b/>
            <sz val="9"/>
            <color indexed="81"/>
            <rFont val="Tahoma"/>
            <family val="2"/>
            <charset val="163"/>
          </rPr>
          <t>MyPC:</t>
        </r>
        <r>
          <rPr>
            <sz val="9"/>
            <color indexed="81"/>
            <rFont val="Tahoma"/>
            <family val="2"/>
            <charset val="163"/>
          </rPr>
          <t xml:space="preserve">
Tính đến ngày 15/11/2019
- Tổng số lịch tuần phải đăng: 46
- Tổng số lịch tuần đã đăng: 19</t>
        </r>
      </text>
    </comment>
    <comment ref="M28" authorId="2">
      <text>
        <r>
          <rPr>
            <b/>
            <sz val="9"/>
            <color indexed="81"/>
            <rFont val="Tahoma"/>
            <family val="2"/>
            <charset val="163"/>
          </rPr>
          <t>MyPC:</t>
        </r>
        <r>
          <rPr>
            <sz val="9"/>
            <color indexed="81"/>
            <rFont val="Tahoma"/>
            <family val="2"/>
            <charset val="163"/>
          </rPr>
          <t xml:space="preserve">
Không có thông tin này</t>
        </r>
      </text>
    </comment>
    <comment ref="U28" authorId="2">
      <text>
        <r>
          <rPr>
            <b/>
            <sz val="9"/>
            <color indexed="81"/>
            <rFont val="Tahoma"/>
            <family val="2"/>
            <charset val="163"/>
          </rPr>
          <t>MyPC:</t>
        </r>
        <r>
          <rPr>
            <sz val="9"/>
            <color indexed="81"/>
            <rFont val="Tahoma"/>
            <family val="2"/>
            <charset val="163"/>
          </rPr>
          <t xml:space="preserve">
Thông tin chưa được cập nhật</t>
        </r>
      </text>
    </comment>
    <comment ref="AB28" authorId="2">
      <text>
        <r>
          <rPr>
            <b/>
            <sz val="9"/>
            <color indexed="81"/>
            <rFont val="Tahoma"/>
            <family val="2"/>
            <charset val="163"/>
          </rPr>
          <t>MyPC:</t>
        </r>
        <r>
          <rPr>
            <sz val="9"/>
            <color indexed="81"/>
            <rFont val="Tahoma"/>
            <family val="2"/>
            <charset val="163"/>
          </rPr>
          <t xml:space="preserve">
Không có chức năng này</t>
        </r>
      </text>
    </comment>
    <comment ref="AC28" authorId="2">
      <text>
        <r>
          <rPr>
            <b/>
            <sz val="9"/>
            <color indexed="81"/>
            <rFont val="Tahoma"/>
            <family val="2"/>
            <charset val="163"/>
          </rPr>
          <t>MyPC:</t>
        </r>
        <r>
          <rPr>
            <sz val="9"/>
            <color indexed="81"/>
            <rFont val="Tahoma"/>
            <family val="2"/>
            <charset val="163"/>
          </rPr>
          <t xml:space="preserve">
Thiếu chức năng liên kết (không phải tạo banner liên kết)</t>
        </r>
      </text>
    </comment>
    <comment ref="H29" authorId="2">
      <text>
        <r>
          <rPr>
            <b/>
            <sz val="9"/>
            <color indexed="81"/>
            <rFont val="Tahoma"/>
            <family val="2"/>
            <charset val="163"/>
          </rPr>
          <t>MyPC:</t>
        </r>
        <r>
          <rPr>
            <sz val="9"/>
            <color indexed="81"/>
            <rFont val="Tahoma"/>
            <family val="2"/>
            <charset val="163"/>
          </rPr>
          <t xml:space="preserve">
Thiếu tiểu sử tóm tắt của lãnh đạo</t>
        </r>
      </text>
    </comment>
    <comment ref="N29" authorId="2">
      <text>
        <r>
          <rPr>
            <b/>
            <sz val="9"/>
            <color indexed="81"/>
            <rFont val="Tahoma"/>
            <family val="2"/>
            <charset val="163"/>
          </rPr>
          <t>MyPC:</t>
        </r>
        <r>
          <rPr>
            <sz val="9"/>
            <color indexed="81"/>
            <rFont val="Tahoma"/>
            <family val="2"/>
            <charset val="163"/>
          </rPr>
          <t xml:space="preserve">
Thiếu thông tin số điện thoại</t>
        </r>
      </text>
    </comment>
    <comment ref="T29" authorId="2">
      <text>
        <r>
          <rPr>
            <b/>
            <sz val="9"/>
            <color indexed="81"/>
            <rFont val="Tahoma"/>
            <family val="2"/>
            <charset val="163"/>
          </rPr>
          <t>MyPC:</t>
        </r>
        <r>
          <rPr>
            <sz val="9"/>
            <color indexed="81"/>
            <rFont val="Tahoma"/>
            <family val="2"/>
            <charset val="163"/>
          </rPr>
          <t xml:space="preserve">
Thiếu thông tin số điện thoại</t>
        </r>
      </text>
    </comment>
    <comment ref="AC29" authorId="2">
      <text>
        <r>
          <rPr>
            <b/>
            <sz val="9"/>
            <color indexed="81"/>
            <rFont val="Tahoma"/>
            <family val="2"/>
            <charset val="163"/>
          </rPr>
          <t>MyPC:</t>
        </r>
        <r>
          <rPr>
            <sz val="9"/>
            <color indexed="81"/>
            <rFont val="Tahoma"/>
            <family val="2"/>
            <charset val="163"/>
          </rPr>
          <t xml:space="preserve">
Yêu cầu chức năng liên kết chứ không phải tạo banner liên kết</t>
        </r>
      </text>
    </comment>
    <comment ref="H30" authorId="2">
      <text>
        <r>
          <rPr>
            <b/>
            <sz val="9"/>
            <color indexed="81"/>
            <rFont val="Tahoma"/>
            <family val="2"/>
            <charset val="163"/>
          </rPr>
          <t>MyPC:</t>
        </r>
        <r>
          <rPr>
            <sz val="9"/>
            <color indexed="81"/>
            <rFont val="Tahoma"/>
            <family val="2"/>
            <charset val="163"/>
          </rPr>
          <t xml:space="preserve">
Thiếu thông tin nhiệm vụ đảm nhiệm</t>
        </r>
      </text>
    </comment>
    <comment ref="L30" authorId="2">
      <text>
        <r>
          <rPr>
            <b/>
            <sz val="9"/>
            <color indexed="81"/>
            <rFont val="Tahoma"/>
            <family val="2"/>
            <charset val="163"/>
          </rPr>
          <t>MyPC:</t>
        </r>
        <r>
          <rPr>
            <sz val="9"/>
            <color indexed="81"/>
            <rFont val="Tahoma"/>
            <family val="2"/>
            <charset val="163"/>
          </rPr>
          <t xml:space="preserve">
Không có mục này</t>
        </r>
      </text>
    </comment>
    <comment ref="M30" authorId="2">
      <text>
        <r>
          <rPr>
            <b/>
            <sz val="9"/>
            <color indexed="81"/>
            <rFont val="Tahoma"/>
            <family val="2"/>
            <charset val="163"/>
          </rPr>
          <t>MyPC:</t>
        </r>
        <r>
          <rPr>
            <sz val="9"/>
            <color indexed="81"/>
            <rFont val="Tahoma"/>
            <family val="2"/>
            <charset val="163"/>
          </rPr>
          <t xml:space="preserve">
Không có thông tin này</t>
        </r>
      </text>
    </comment>
    <comment ref="U30" authorId="2">
      <text>
        <r>
          <rPr>
            <b/>
            <sz val="9"/>
            <color indexed="81"/>
            <rFont val="Tahoma"/>
            <family val="2"/>
            <charset val="163"/>
          </rPr>
          <t>MyPC:</t>
        </r>
        <r>
          <rPr>
            <sz val="9"/>
            <color indexed="81"/>
            <rFont val="Tahoma"/>
            <family val="2"/>
            <charset val="163"/>
          </rPr>
          <t xml:space="preserve">
Không có thông tin này</t>
        </r>
      </text>
    </comment>
    <comment ref="W30" authorId="2">
      <text>
        <r>
          <rPr>
            <b/>
            <sz val="9"/>
            <color indexed="81"/>
            <rFont val="Tahoma"/>
            <family val="2"/>
            <charset val="163"/>
          </rPr>
          <t>MyPC:</t>
        </r>
        <r>
          <rPr>
            <sz val="9"/>
            <color indexed="81"/>
            <rFont val="Tahoma"/>
            <family val="2"/>
            <charset val="163"/>
          </rPr>
          <t xml:space="preserve">
Không có thông tin này</t>
        </r>
      </text>
    </comment>
    <comment ref="AA30" authorId="2">
      <text>
        <r>
          <rPr>
            <b/>
            <sz val="9"/>
            <color indexed="81"/>
            <rFont val="Tahoma"/>
            <family val="2"/>
            <charset val="163"/>
          </rPr>
          <t>MyPC:</t>
        </r>
        <r>
          <rPr>
            <sz val="9"/>
            <color indexed="81"/>
            <rFont val="Tahoma"/>
            <family val="2"/>
            <charset val="163"/>
          </rPr>
          <t xml:space="preserve">
Không có chức năng này</t>
        </r>
      </text>
    </comment>
    <comment ref="AC30" authorId="2">
      <text>
        <r>
          <rPr>
            <b/>
            <sz val="9"/>
            <color indexed="81"/>
            <rFont val="Tahoma"/>
            <family val="2"/>
            <charset val="163"/>
          </rPr>
          <t>MyPC:</t>
        </r>
        <r>
          <rPr>
            <sz val="9"/>
            <color indexed="81"/>
            <rFont val="Tahoma"/>
            <family val="2"/>
            <charset val="163"/>
          </rPr>
          <t xml:space="preserve">
Chưa có chức năng này (chức năng liên kết không phải tạo banner liên kết)</t>
        </r>
      </text>
    </comment>
    <comment ref="AD30" authorId="2">
      <text>
        <r>
          <rPr>
            <b/>
            <sz val="9"/>
            <color indexed="81"/>
            <rFont val="Tahoma"/>
            <family val="2"/>
            <charset val="163"/>
          </rPr>
          <t>MyPC:</t>
        </r>
        <r>
          <rPr>
            <sz val="9"/>
            <color indexed="81"/>
            <rFont val="Tahoma"/>
            <family val="2"/>
            <charset val="163"/>
          </rPr>
          <t xml:space="preserve">
Không có chức năng này</t>
        </r>
      </text>
    </comment>
    <comment ref="AI31" authorId="2">
      <text>
        <r>
          <rPr>
            <b/>
            <sz val="9"/>
            <color indexed="81"/>
            <rFont val="Tahoma"/>
            <family val="2"/>
            <charset val="163"/>
          </rPr>
          <t>MyPC:</t>
        </r>
        <r>
          <rPr>
            <sz val="9"/>
            <color indexed="81"/>
            <rFont val="Tahoma"/>
            <family val="2"/>
            <charset val="163"/>
          </rPr>
          <t xml:space="preserve">
Tài liệu chứng minh chưa phù hợp</t>
        </r>
      </text>
    </comment>
    <comment ref="C35" authorId="0">
      <text>
        <r>
          <rPr>
            <b/>
            <sz val="8"/>
            <color indexed="81"/>
            <rFont val="Tahoma"/>
            <family val="2"/>
          </rPr>
          <t>USER:</t>
        </r>
        <r>
          <rPr>
            <sz val="8"/>
            <color indexed="81"/>
            <rFont val="Tahoma"/>
            <family val="2"/>
          </rPr>
          <t xml:space="preserve">
Các biện pháp kỹ thuật đảm bảo an toàn thông tin số
</t>
        </r>
      </text>
    </comment>
    <comment ref="D35" authorId="0">
      <text>
        <r>
          <rPr>
            <b/>
            <sz val="8"/>
            <color indexed="81"/>
            <rFont val="Tahoma"/>
            <family val="2"/>
          </rPr>
          <t>USER:</t>
        </r>
        <r>
          <rPr>
            <sz val="8"/>
            <color indexed="81"/>
            <rFont val="Tahoma"/>
            <family val="2"/>
          </rPr>
          <t xml:space="preserve">
Tỷ lệ máy tính của cơ quan được trang bị các phần mềm phòng chống virus, mã độc (có bản quyền):</t>
        </r>
      </text>
    </comment>
    <comment ref="E35" authorId="3">
      <text>
        <r>
          <rPr>
            <b/>
            <sz val="8"/>
            <color indexed="81"/>
            <rFont val="Tahoma"/>
            <family val="2"/>
          </rPr>
          <t>USER:</t>
        </r>
        <r>
          <rPr>
            <sz val="8"/>
            <color indexed="81"/>
            <rFont val="Tahoma"/>
            <family val="2"/>
          </rPr>
          <t xml:space="preserve">
Báo cáo tình hình đảm bảo an toàn thông tin; tổ chức khắc phục sự cố khi nhận được thông báo của Trung tâm Ứng cứu khẩn cấp máy tính Việt Nam (VNCERT) hoặc cơ quan quản lý chuyên ngành và gửi kết quả thực hiện về cơ quan quản lý chuyên ngành</t>
        </r>
      </text>
    </comment>
    <comment ref="F35" authorId="0">
      <text>
        <r>
          <rPr>
            <b/>
            <sz val="8"/>
            <color indexed="81"/>
            <rFont val="Tahoma"/>
            <family val="2"/>
          </rPr>
          <t>USER:</t>
        </r>
        <r>
          <rPr>
            <sz val="8"/>
            <color indexed="81"/>
            <rFont val="Tahoma"/>
            <family val="2"/>
          </rPr>
          <t xml:space="preserve">
Cơ chế chính sách về đảm bản an toàn thông tin số</t>
        </r>
      </text>
    </comment>
    <comment ref="G35" authorId="0">
      <text>
        <r>
          <rPr>
            <b/>
            <sz val="8"/>
            <color indexed="81"/>
            <rFont val="Tahoma"/>
            <family val="2"/>
          </rPr>
          <t>USER:</t>
        </r>
        <r>
          <rPr>
            <sz val="8"/>
            <color indexed="81"/>
            <rFont val="Tahoma"/>
            <family val="2"/>
          </rPr>
          <t xml:space="preserve">
Có ban hành quy định nội bộ về đảm bảo an toàn thông tin số</t>
        </r>
      </text>
    </comment>
    <comment ref="H35" authorId="1">
      <text>
        <r>
          <rPr>
            <b/>
            <sz val="9"/>
            <color indexed="81"/>
            <rFont val="Tahoma"/>
            <family val="2"/>
          </rPr>
          <t>Windows User:</t>
        </r>
        <r>
          <rPr>
            <sz val="9"/>
            <color indexed="81"/>
            <rFont val="Tahoma"/>
            <family val="2"/>
          </rPr>
          <t xml:space="preserve">
</t>
        </r>
        <r>
          <rPr>
            <sz val="8"/>
            <color indexed="81"/>
            <rFont val="Tahoma"/>
            <family val="2"/>
          </rPr>
          <t>Có tổ chức phổ biến các quy định của pháp luật và nội quy của cơ quan về an toàn, an ninh thông tin số cho CBCC</t>
        </r>
        <r>
          <rPr>
            <sz val="9"/>
            <color indexed="81"/>
            <rFont val="Tahoma"/>
            <family val="2"/>
          </rPr>
          <t xml:space="preserve"> </t>
        </r>
      </text>
    </comment>
    <comment ref="E40" authorId="2">
      <text>
        <r>
          <rPr>
            <b/>
            <sz val="9"/>
            <color indexed="81"/>
            <rFont val="Tahoma"/>
            <family val="2"/>
            <charset val="163"/>
          </rPr>
          <t>MyPC:</t>
        </r>
        <r>
          <rPr>
            <sz val="9"/>
            <color indexed="81"/>
            <rFont val="Tahoma"/>
            <family val="2"/>
            <charset val="163"/>
          </rPr>
          <t xml:space="preserve">
CV số 658/BQLNN trễ hạn so với thời gian yêu cầu</t>
        </r>
      </text>
    </comment>
    <comment ref="E41" authorId="2">
      <text>
        <r>
          <rPr>
            <b/>
            <sz val="9"/>
            <color indexed="81"/>
            <rFont val="Tahoma"/>
            <family val="2"/>
            <charset val="163"/>
          </rPr>
          <t>MyPC:</t>
        </r>
        <r>
          <rPr>
            <sz val="9"/>
            <color indexed="81"/>
            <rFont val="Tahoma"/>
            <family val="2"/>
            <charset val="163"/>
          </rPr>
          <t xml:space="preserve">
- Chưa thực hiện báo cáo kết quả thực hiện theo CV số 1970/STTTT-CNTT; CV số 1646/STTTT-CNTT; CV số 485/STTTT-CNTT; CV số 303/STTTT-CNTT
- Không thống nhất với nội dung giải trình tại chỉ tiêu 1.2 vì trong các văn bản hướng dẫn đã có yêu cầu cụ thể 02 nội dung: Thực hiện báo cáo kết quả thực hiện và tổng hợp tình hình thông tin mã độc phát hiện, xử lý được (nếu có) về cơ quan quản lý chuyên ngành.</t>
        </r>
      </text>
    </comment>
    <comment ref="G41" authorId="2">
      <text>
        <r>
          <rPr>
            <b/>
            <sz val="9"/>
            <color indexed="81"/>
            <rFont val="Tahoma"/>
            <family val="2"/>
            <charset val="163"/>
          </rPr>
          <t>MyPC:</t>
        </r>
        <r>
          <rPr>
            <sz val="9"/>
            <color indexed="81"/>
            <rFont val="Tahoma"/>
            <family val="2"/>
            <charset val="163"/>
          </rPr>
          <t xml:space="preserve">
10/QĐ-BQL ngày 28/12/2017</t>
        </r>
      </text>
    </comment>
    <comment ref="H41" authorId="2">
      <text>
        <r>
          <rPr>
            <b/>
            <sz val="9"/>
            <color indexed="81"/>
            <rFont val="Tahoma"/>
            <family val="2"/>
            <charset val="163"/>
          </rPr>
          <t>MyPC:</t>
        </r>
        <r>
          <rPr>
            <sz val="9"/>
            <color indexed="81"/>
            <rFont val="Tahoma"/>
            <family val="2"/>
            <charset val="163"/>
          </rPr>
          <t xml:space="preserve">
Đã bổ sung</t>
        </r>
      </text>
    </comment>
    <comment ref="E42" authorId="2">
      <text>
        <r>
          <rPr>
            <b/>
            <sz val="9"/>
            <color indexed="81"/>
            <rFont val="Tahoma"/>
            <family val="2"/>
            <charset val="163"/>
          </rPr>
          <t>MyPC:</t>
        </r>
        <r>
          <rPr>
            <sz val="9"/>
            <color indexed="81"/>
            <rFont val="Tahoma"/>
            <family val="2"/>
            <charset val="163"/>
          </rPr>
          <t xml:space="preserve">
Chưa thực hiện CV số 485/STTTT-CNTT; CV số 303/STTTT-CNTT   </t>
        </r>
      </text>
    </comment>
    <comment ref="E43" authorId="2">
      <text>
        <r>
          <rPr>
            <b/>
            <sz val="9"/>
            <color indexed="81"/>
            <rFont val="Tahoma"/>
            <family val="2"/>
            <charset val="163"/>
          </rPr>
          <t>MyPC:</t>
        </r>
        <r>
          <rPr>
            <sz val="9"/>
            <color indexed="81"/>
            <rFont val="Tahoma"/>
            <family val="2"/>
            <charset val="163"/>
          </rPr>
          <t xml:space="preserve">
CV số 821/ĐHKH, CV số 952/ĐHKH trễ hạn so với thời gian yêu cầu</t>
        </r>
      </text>
    </comment>
    <comment ref="G44" authorId="2">
      <text>
        <r>
          <rPr>
            <b/>
            <sz val="9"/>
            <color indexed="81"/>
            <rFont val="Tahoma"/>
            <family val="2"/>
            <charset val="163"/>
          </rPr>
          <t>MyPC:</t>
        </r>
        <r>
          <rPr>
            <sz val="9"/>
            <color indexed="81"/>
            <rFont val="Tahoma"/>
            <family val="2"/>
            <charset val="163"/>
          </rPr>
          <t xml:space="preserve">
Nội dung này đã có tài liệu chứng minh được cung cấp năm 2018 (QĐ số 654/QĐ-CĐYT ngày 7/11/2018)</t>
        </r>
      </text>
    </comment>
    <comment ref="H44" authorId="2">
      <text>
        <r>
          <rPr>
            <b/>
            <sz val="9"/>
            <color indexed="81"/>
            <rFont val="Tahoma"/>
            <family val="2"/>
            <charset val="163"/>
          </rPr>
          <t>MyPC:</t>
        </r>
        <r>
          <rPr>
            <sz val="9"/>
            <color indexed="81"/>
            <rFont val="Tahoma"/>
            <family val="2"/>
            <charset val="163"/>
          </rPr>
          <t xml:space="preserve">
Không có tài liệu chứng minh kèm theo</t>
        </r>
      </text>
    </comment>
    <comment ref="H45" authorId="2">
      <text>
        <r>
          <rPr>
            <b/>
            <sz val="9"/>
            <color indexed="81"/>
            <rFont val="Tahoma"/>
            <family val="2"/>
            <charset val="163"/>
          </rPr>
          <t>MyPC:</t>
        </r>
        <r>
          <rPr>
            <sz val="9"/>
            <color indexed="81"/>
            <rFont val="Tahoma"/>
            <family val="2"/>
            <charset val="163"/>
          </rPr>
          <t xml:space="preserve">
Chưa có tài liệu chứng minh kèm theo</t>
        </r>
      </text>
    </comment>
  </commentList>
</comments>
</file>

<file path=xl/sharedStrings.xml><?xml version="1.0" encoding="utf-8"?>
<sst xmlns="http://schemas.openxmlformats.org/spreadsheetml/2006/main" count="627" uniqueCount="135">
  <si>
    <t>STT</t>
  </si>
  <si>
    <t>Tổng điểm</t>
  </si>
  <si>
    <t>Điểm tự chấm</t>
  </si>
  <si>
    <t>Xếp loại</t>
  </si>
  <si>
    <t>Trong đó</t>
  </si>
  <si>
    <t>Hạ tầng CNTT</t>
  </si>
  <si>
    <t>Nhân lực CNTT</t>
  </si>
  <si>
    <t>A1</t>
  </si>
  <si>
    <t>A1.1</t>
  </si>
  <si>
    <t>A1.2</t>
  </si>
  <si>
    <t>B2</t>
  </si>
  <si>
    <t>B2.1</t>
  </si>
  <si>
    <t>B2.2</t>
  </si>
  <si>
    <t>B2.3</t>
  </si>
  <si>
    <t>C3</t>
  </si>
  <si>
    <t>C3.1</t>
  </si>
  <si>
    <t>C3.2</t>
  </si>
  <si>
    <t>C3.3</t>
  </si>
  <si>
    <t>C3.4</t>
  </si>
  <si>
    <t>C3.5</t>
  </si>
  <si>
    <t>C3.6</t>
  </si>
  <si>
    <t>C3.7</t>
  </si>
  <si>
    <t>C3.8</t>
  </si>
  <si>
    <t>C3.9</t>
  </si>
  <si>
    <t>D4</t>
  </si>
  <si>
    <t>D4.1</t>
  </si>
  <si>
    <t>D4.2</t>
  </si>
  <si>
    <t>D4.3</t>
  </si>
  <si>
    <t>D4.4</t>
  </si>
  <si>
    <t>B2.4</t>
  </si>
  <si>
    <t>B2.5</t>
  </si>
  <si>
    <t>B2.6</t>
  </si>
  <si>
    <r>
      <t xml:space="preserve">Bảng 01: </t>
    </r>
    <r>
      <rPr>
        <b/>
        <sz val="9"/>
        <rFont val="Times New Roman"/>
        <family val="1"/>
      </rPr>
      <t>Ứng dụng CNTT</t>
    </r>
  </si>
  <si>
    <t>2.1.1</t>
  </si>
  <si>
    <t>2.1.2</t>
  </si>
  <si>
    <t>2.1.3</t>
  </si>
  <si>
    <t>3.1.1</t>
  </si>
  <si>
    <t>3.1.2</t>
  </si>
  <si>
    <t>3.1.3</t>
  </si>
  <si>
    <t>3.1.4</t>
  </si>
  <si>
    <r>
      <rPr>
        <b/>
        <u/>
        <sz val="9"/>
        <rFont val="Times New Roman"/>
        <family val="1"/>
      </rPr>
      <t>Bảng 03</t>
    </r>
    <r>
      <rPr>
        <b/>
        <sz val="9"/>
        <rFont val="Times New Roman"/>
        <family val="1"/>
      </rPr>
      <t>: An toàn thông tin số</t>
    </r>
  </si>
  <si>
    <t>B2.7</t>
  </si>
  <si>
    <t>D4.5</t>
  </si>
  <si>
    <t>D4.6</t>
  </si>
  <si>
    <t>D4.7</t>
  </si>
  <si>
    <t>B2.1.1</t>
  </si>
  <si>
    <t>C3.1.1</t>
  </si>
  <si>
    <t>C3.1.2</t>
  </si>
  <si>
    <t>C3.1.3</t>
  </si>
  <si>
    <t>C3.1.4</t>
  </si>
  <si>
    <t>D5</t>
  </si>
  <si>
    <t>D5.1</t>
  </si>
  <si>
    <t>E5</t>
  </si>
  <si>
    <t>F6</t>
  </si>
  <si>
    <t>I.</t>
  </si>
  <si>
    <t>C3.10</t>
  </si>
  <si>
    <t>Sử dụng các PM Ứng dụng</t>
  </si>
  <si>
    <t>Trang/Cổng TTĐT</t>
  </si>
  <si>
    <t xml:space="preserve">Chính sách và đầu tư </t>
  </si>
  <si>
    <t>An toàn thông tin số</t>
  </si>
  <si>
    <t>C3.11</t>
  </si>
  <si>
    <t>C3.12</t>
  </si>
  <si>
    <t>Điểm cộng</t>
  </si>
  <si>
    <t>Điểm đánh giá</t>
  </si>
  <si>
    <t>B2.1.2</t>
  </si>
  <si>
    <t>B2.1.3</t>
  </si>
  <si>
    <t>Tỷ lệ</t>
  </si>
  <si>
    <t>4.3</t>
  </si>
  <si>
    <t>4.2</t>
  </si>
  <si>
    <t>4.1</t>
  </si>
  <si>
    <t>1.1</t>
  </si>
  <si>
    <t>1.2</t>
  </si>
  <si>
    <t>2.1</t>
  </si>
  <si>
    <t>2.2</t>
  </si>
  <si>
    <t>2.3</t>
  </si>
  <si>
    <t>3.1</t>
  </si>
  <si>
    <t>3.2</t>
  </si>
  <si>
    <t>3.3</t>
  </si>
  <si>
    <t>3.5</t>
  </si>
  <si>
    <t>3.6</t>
  </si>
  <si>
    <t>3.7</t>
  </si>
  <si>
    <t>3.8</t>
  </si>
  <si>
    <t>3.9</t>
  </si>
  <si>
    <t>3.10</t>
  </si>
  <si>
    <t>3.11</t>
  </si>
  <si>
    <t>3.12</t>
  </si>
  <si>
    <t>2.7</t>
  </si>
  <si>
    <t>2.6</t>
  </si>
  <si>
    <t>2.5</t>
  </si>
  <si>
    <t>2.4</t>
  </si>
  <si>
    <t>4.4</t>
  </si>
  <si>
    <t>4.5</t>
  </si>
  <si>
    <t>4.6</t>
  </si>
  <si>
    <t>4.7</t>
  </si>
  <si>
    <t>4.8</t>
  </si>
  <si>
    <t>5.1</t>
  </si>
  <si>
    <t>5.2</t>
  </si>
  <si>
    <t>5.3</t>
  </si>
  <si>
    <t>3.4</t>
  </si>
  <si>
    <t>I. Xếp loại Mức độ ứng dụng CNTT</t>
  </si>
  <si>
    <t>I.1. Xếp loại Trang thông tin điện tử</t>
  </si>
  <si>
    <t>I.2. Xếp loại An toàn thông tin số</t>
  </si>
  <si>
    <t>Ban QLDA đầu tư xây dựng các công trình Dân dụng và Công nghiệp</t>
  </si>
  <si>
    <t>Ban QLDA phát triển tỉnh Khánh Hòa</t>
  </si>
  <si>
    <t>Ban QLDA đầu tư xây dựng các công trình Giao thông</t>
  </si>
  <si>
    <t>Trường Cao đẳng Kỹ thuật Công nghệ Nha Trang</t>
  </si>
  <si>
    <t>Trường Đại học Khánh Hòa</t>
  </si>
  <si>
    <t>Ban QLDA đầu tư xây dựng các công trình Nông nghiệp và Phát triển nông thôn</t>
  </si>
  <si>
    <t>Trường Cao đẳng Y tế Khánh Hòa</t>
  </si>
  <si>
    <t>Đài Phát thanh - Truyền hình Khánh Hòa</t>
  </si>
  <si>
    <t>Ban Quản lý Khu du lịch Bán đảo Cam Ranh</t>
  </si>
  <si>
    <t>Đơn vị sự nghiệp</t>
  </si>
  <si>
    <t>2.7.1</t>
  </si>
  <si>
    <t>2.7.2</t>
  </si>
  <si>
    <t>3.2.1</t>
  </si>
  <si>
    <t>3.2.2</t>
  </si>
  <si>
    <t>B2.7.1</t>
  </si>
  <si>
    <t>B2.7.2</t>
  </si>
  <si>
    <t>C3.2.1</t>
  </si>
  <si>
    <t>C3.2.2</t>
  </si>
  <si>
    <t>Đ</t>
  </si>
  <si>
    <t>C</t>
  </si>
  <si>
    <t>K</t>
  </si>
  <si>
    <t>2</t>
  </si>
  <si>
    <t>1</t>
  </si>
  <si>
    <t xml:space="preserve">K </t>
  </si>
  <si>
    <t>T</t>
  </si>
  <si>
    <t>D5.2</t>
  </si>
  <si>
    <t>D5.3</t>
  </si>
  <si>
    <t>D4.8</t>
  </si>
  <si>
    <r>
      <rPr>
        <b/>
        <u/>
        <sz val="9"/>
        <rFont val="Times New Roman"/>
        <family val="1"/>
      </rPr>
      <t>Bảng 02</t>
    </r>
    <r>
      <rPr>
        <b/>
        <sz val="9"/>
        <rFont val="Times New Roman"/>
        <family val="1"/>
      </rPr>
      <t>: Trang thông tin điện tử</t>
    </r>
  </si>
  <si>
    <t>Đơn vị</t>
  </si>
  <si>
    <t>KẾT QUẢ ĐÁNH GIÁ, XẾP LOẠI MỨC ĐỘ ỨNG DỤNG CÔNG NGHỆ THÔNG TIN NĂM 2019</t>
  </si>
  <si>
    <t>BẢNG ĐIỂM CHI TIẾT KẾT QUẢ ĐÁNH GIÁ, XẾP LOẠI MỨC ĐỘ ỨNG DỤNG CNTT NĂM 2019</t>
  </si>
  <si>
    <t>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</si>
</sst>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42" x14ac:knownFonts="1">
    <font>
      <sz val="10"/>
      <name val="Arial"/>
    </font>
    <font>
      <sz val="8"/>
      <name val="Arial"/>
      <family val="2"/>
    </font>
    <font>
      <sz val="10"/>
      <name val="Times New Roman"/>
      <family val="1"/>
    </font>
    <font>
      <b/>
      <sz val="9"/>
      <name val="Times New Roman"/>
      <family val="1"/>
    </font>
    <font>
      <sz val="9"/>
      <name val="Times New Roman"/>
      <family val="1"/>
    </font>
    <font>
      <sz val="10"/>
      <color indexed="10"/>
      <name val="Arial"/>
      <family val="2"/>
    </font>
    <font>
      <b/>
      <sz val="9"/>
      <color indexed="10"/>
      <name val="Times New Roman"/>
      <family val="1"/>
    </font>
    <font>
      <sz val="9"/>
      <color indexed="10"/>
      <name val="Times New Roman"/>
      <family val="1"/>
    </font>
    <font>
      <sz val="10"/>
      <color indexed="10"/>
      <name val="Times New Roman"/>
      <family val="1"/>
    </font>
    <font>
      <sz val="12"/>
      <name val="Times New Roman"/>
      <family val="1"/>
    </font>
    <font>
      <b/>
      <sz val="12"/>
      <name val="Times New Roman"/>
      <family val="1"/>
    </font>
    <font>
      <sz val="8"/>
      <color indexed="81"/>
      <name val="Tahoma"/>
      <family val="2"/>
    </font>
    <font>
      <b/>
      <sz val="8"/>
      <color indexed="81"/>
      <name val="Tahoma"/>
      <family val="2"/>
    </font>
    <font>
      <b/>
      <sz val="10"/>
      <name val="Times New Roman"/>
      <family val="1"/>
    </font>
    <font>
      <b/>
      <u/>
      <sz val="9"/>
      <name val="Times New Roman"/>
      <family val="1"/>
    </font>
    <font>
      <sz val="10"/>
      <name val="Arial"/>
      <family val="2"/>
    </font>
    <font>
      <b/>
      <sz val="9"/>
      <color rgb="FFFF0000"/>
      <name val="Times New Roman"/>
      <family val="1"/>
    </font>
    <font>
      <b/>
      <sz val="14"/>
      <name val="Times New Roman"/>
      <family val="1"/>
    </font>
    <font>
      <b/>
      <i/>
      <sz val="12"/>
      <name val="Times New Roman"/>
      <family val="1"/>
    </font>
    <font>
      <sz val="9"/>
      <color rgb="FFFF0000"/>
      <name val="Times New Roman"/>
      <family val="1"/>
    </font>
    <font>
      <b/>
      <sz val="10"/>
      <color rgb="FFFF0000"/>
      <name val="Times New Roman"/>
      <family val="1"/>
    </font>
    <font>
      <sz val="10"/>
      <color rgb="FFFF0000"/>
      <name val="Arial"/>
      <family val="2"/>
    </font>
    <font>
      <sz val="9"/>
      <color indexed="81"/>
      <name val="Tahoma"/>
      <family val="2"/>
    </font>
    <font>
      <b/>
      <sz val="9"/>
      <color indexed="81"/>
      <name val="Tahoma"/>
      <family val="2"/>
    </font>
    <font>
      <b/>
      <sz val="9"/>
      <color indexed="81"/>
      <name val="Times New Roman"/>
      <family val="1"/>
    </font>
    <font>
      <sz val="9"/>
      <color indexed="81"/>
      <name val="Times New Roman"/>
      <family val="1"/>
    </font>
    <font>
      <sz val="9"/>
      <color indexed="81"/>
      <name val="Tahoma"/>
      <family val="2"/>
      <charset val="163"/>
    </font>
    <font>
      <b/>
      <sz val="9"/>
      <color indexed="81"/>
      <name val="Tahoma"/>
      <family val="2"/>
      <charset val="163"/>
    </font>
    <font>
      <sz val="10"/>
      <name val="Arial"/>
      <family val="2"/>
      <charset val="163"/>
    </font>
    <font>
      <sz val="12"/>
      <name val="Cambria"/>
      <family val="1"/>
      <charset val="163"/>
      <scheme val="major"/>
    </font>
    <font>
      <b/>
      <sz val="12"/>
      <name val="Cambria"/>
      <family val="1"/>
      <charset val="163"/>
      <scheme val="major"/>
    </font>
    <font>
      <sz val="10"/>
      <color rgb="FFFF0000"/>
      <name val="Times New Roman"/>
      <family val="1"/>
    </font>
    <font>
      <sz val="12"/>
      <name val="Arial"/>
      <family val="2"/>
    </font>
    <font>
      <sz val="12"/>
      <name val="Times New Roman"/>
      <family val="1"/>
      <charset val="163"/>
    </font>
    <font>
      <b/>
      <sz val="12"/>
      <name val="Times New Roman"/>
      <family val="1"/>
      <charset val="163"/>
    </font>
    <font>
      <b/>
      <sz val="9"/>
      <name val="Times New Roman"/>
      <family val="1"/>
      <charset val="163"/>
    </font>
    <font>
      <sz val="10"/>
      <name val="Arial"/>
      <family val="2"/>
      <charset val="163"/>
    </font>
    <font>
      <sz val="10"/>
      <name val="Cambria"/>
      <family val="1"/>
      <charset val="163"/>
      <scheme val="major"/>
    </font>
    <font>
      <sz val="9"/>
      <name val="Times New Roman"/>
      <family val="1"/>
      <charset val="163"/>
    </font>
    <font>
      <sz val="9"/>
      <color rgb="FF00B0F0"/>
      <name val="Times New Roman"/>
      <family val="1"/>
    </font>
    <font>
      <sz val="10"/>
      <color rgb="FF00B0F0"/>
      <name val="Times New Roman"/>
      <family val="1"/>
    </font>
    <font>
      <b/>
      <sz val="10"/>
      <color rgb="FF00B0F0"/>
      <name val="Times New Roman"/>
      <family val="1"/>
    </font>
  </fonts>
  <fills count="1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theme="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15" fillId="0" borderId="0"/>
    <xf numFmtId="0" fontId="28" fillId="0" borderId="0"/>
    <xf numFmtId="9" fontId="36" fillId="0" borderId="0" applyFont="0" applyFill="0" applyBorder="0" applyAlignment="0" applyProtection="0"/>
  </cellStyleXfs>
  <cellXfs count="327">
    <xf numFmtId="0" fontId="0" fillId="0" borderId="0" xfId="0"/>
    <xf numFmtId="10" fontId="0" fillId="0" borderId="0" xfId="0" applyNumberFormat="1"/>
    <xf numFmtId="0" fontId="5" fillId="2" borderId="0" xfId="0" applyFont="1" applyFill="1"/>
    <xf numFmtId="164" fontId="0" fillId="0" borderId="0" xfId="0" applyNumberFormat="1"/>
    <xf numFmtId="0" fontId="0" fillId="0" borderId="0" xfId="0" applyNumberFormat="1" applyFill="1"/>
    <xf numFmtId="0" fontId="0" fillId="0" borderId="0" xfId="0" applyFill="1"/>
    <xf numFmtId="1" fontId="9" fillId="0" borderId="1" xfId="0" applyNumberFormat="1" applyFont="1" applyBorder="1" applyAlignment="1">
      <alignment horizontal="center"/>
    </xf>
    <xf numFmtId="0" fontId="10" fillId="0" borderId="1" xfId="0" applyFont="1" applyBorder="1" applyAlignment="1">
      <alignment horizontal="center" vertical="center" wrapText="1"/>
    </xf>
    <xf numFmtId="0" fontId="4" fillId="0" borderId="1" xfId="0" applyFont="1" applyFill="1" applyBorder="1"/>
    <xf numFmtId="0" fontId="0" fillId="0" borderId="0" xfId="0" applyNumberFormat="1"/>
    <xf numFmtId="0" fontId="0" fillId="0" borderId="0" xfId="0" applyBorder="1"/>
    <xf numFmtId="0" fontId="0" fillId="0" borderId="0" xfId="0" applyNumberFormat="1" applyFill="1" applyBorder="1"/>
    <xf numFmtId="0" fontId="0" fillId="0" borderId="0" xfId="0" applyFill="1" applyBorder="1"/>
    <xf numFmtId="10" fontId="4" fillId="0" borderId="0" xfId="0" applyNumberFormat="1" applyFont="1" applyFill="1" applyBorder="1"/>
    <xf numFmtId="0" fontId="4" fillId="0" borderId="0" xfId="0" applyFont="1" applyFill="1" applyBorder="1" applyAlignment="1">
      <alignment horizontal="left"/>
    </xf>
    <xf numFmtId="0" fontId="4" fillId="0" borderId="0" xfId="0" applyNumberFormat="1" applyFont="1" applyFill="1" applyBorder="1"/>
    <xf numFmtId="0" fontId="7" fillId="0" borderId="0" xfId="0" applyFont="1" applyFill="1" applyBorder="1"/>
    <xf numFmtId="0" fontId="2" fillId="0" borderId="0" xfId="0" applyFont="1" applyFill="1" applyBorder="1"/>
    <xf numFmtId="0" fontId="8" fillId="0" borderId="0" xfId="0" applyFont="1" applyFill="1" applyBorder="1"/>
    <xf numFmtId="0" fontId="5" fillId="0" borderId="0" xfId="0" applyFont="1" applyFill="1" applyBorder="1"/>
    <xf numFmtId="0" fontId="4" fillId="0" borderId="0" xfId="0" applyFont="1" applyFill="1" applyBorder="1"/>
    <xf numFmtId="164" fontId="0" fillId="0" borderId="0" xfId="0" applyNumberFormat="1" applyFill="1" applyBorder="1"/>
    <xf numFmtId="10" fontId="0" fillId="0" borderId="0" xfId="0" applyNumberFormat="1" applyFill="1" applyBorder="1"/>
    <xf numFmtId="0" fontId="10" fillId="0" borderId="0" xfId="0" applyFont="1" applyBorder="1" applyAlignment="1">
      <alignment horizontal="center" vertical="center" wrapText="1"/>
    </xf>
    <xf numFmtId="1" fontId="0" fillId="0" borderId="0" xfId="0" applyNumberFormat="1"/>
    <xf numFmtId="0" fontId="10" fillId="0" borderId="0" xfId="0" applyFont="1" applyBorder="1" applyAlignment="1">
      <alignment horizontal="center" vertical="center"/>
    </xf>
    <xf numFmtId="1" fontId="9" fillId="0" borderId="1" xfId="0" applyNumberFormat="1" applyFont="1" applyFill="1" applyBorder="1" applyAlignment="1">
      <alignment horizontal="center"/>
    </xf>
    <xf numFmtId="2" fontId="0" fillId="0" borderId="0" xfId="0" applyNumberFormat="1"/>
    <xf numFmtId="1" fontId="10" fillId="0" borderId="1"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0" fillId="0" borderId="0" xfId="0" applyNumberFormat="1" applyBorder="1"/>
    <xf numFmtId="0" fontId="4" fillId="5" borderId="1" xfId="0" applyFont="1" applyFill="1" applyBorder="1" applyAlignment="1">
      <alignment horizontal="center"/>
    </xf>
    <xf numFmtId="9" fontId="4" fillId="6" borderId="1" xfId="0" applyNumberFormat="1" applyFont="1" applyFill="1" applyBorder="1"/>
    <xf numFmtId="0" fontId="4" fillId="7" borderId="1" xfId="0" applyFont="1" applyFill="1" applyBorder="1"/>
    <xf numFmtId="0" fontId="4" fillId="7" borderId="1" xfId="0" applyNumberFormat="1" applyFont="1" applyFill="1" applyBorder="1"/>
    <xf numFmtId="1" fontId="4" fillId="7" borderId="1" xfId="0" applyNumberFormat="1" applyFont="1" applyFill="1" applyBorder="1"/>
    <xf numFmtId="9" fontId="4" fillId="7" borderId="1" xfId="0" applyNumberFormat="1" applyFont="1" applyFill="1" applyBorder="1"/>
    <xf numFmtId="10" fontId="4" fillId="7" borderId="1" xfId="0" applyNumberFormat="1" applyFont="1" applyFill="1" applyBorder="1"/>
    <xf numFmtId="1" fontId="4" fillId="8" borderId="1" xfId="0" applyNumberFormat="1" applyFont="1" applyFill="1" applyBorder="1"/>
    <xf numFmtId="9" fontId="4" fillId="8" borderId="1" xfId="0" applyNumberFormat="1" applyFont="1" applyFill="1" applyBorder="1"/>
    <xf numFmtId="10" fontId="4" fillId="8" borderId="1" xfId="0" applyNumberFormat="1" applyFont="1" applyFill="1" applyBorder="1"/>
    <xf numFmtId="0" fontId="4" fillId="0" borderId="3" xfId="0" applyNumberFormat="1" applyFont="1" applyFill="1" applyBorder="1" applyAlignment="1">
      <alignment horizontal="center"/>
    </xf>
    <xf numFmtId="0" fontId="4" fillId="9" borderId="1" xfId="0" applyFont="1" applyFill="1" applyBorder="1"/>
    <xf numFmtId="2" fontId="6" fillId="10" borderId="1" xfId="0" applyNumberFormat="1" applyFont="1" applyFill="1" applyBorder="1"/>
    <xf numFmtId="2" fontId="6" fillId="0" borderId="1" xfId="0" applyNumberFormat="1" applyFont="1" applyFill="1" applyBorder="1"/>
    <xf numFmtId="1" fontId="4" fillId="9" borderId="1" xfId="0" applyNumberFormat="1" applyFont="1" applyFill="1" applyBorder="1"/>
    <xf numFmtId="2" fontId="4" fillId="9" borderId="1" xfId="0" applyNumberFormat="1" applyFont="1" applyFill="1" applyBorder="1"/>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9" fontId="4" fillId="0" borderId="0" xfId="0" applyNumberFormat="1" applyFont="1" applyFill="1" applyBorder="1"/>
    <xf numFmtId="1" fontId="4" fillId="0" borderId="0" xfId="0" applyNumberFormat="1" applyFont="1" applyFill="1" applyBorder="1"/>
    <xf numFmtId="2" fontId="6" fillId="0" borderId="0" xfId="0" applyNumberFormat="1" applyFont="1" applyFill="1" applyBorder="1"/>
    <xf numFmtId="2" fontId="4" fillId="0" borderId="0" xfId="0" applyNumberFormat="1" applyFont="1" applyFill="1" applyBorder="1"/>
    <xf numFmtId="2" fontId="3" fillId="0" borderId="0" xfId="0" applyNumberFormat="1" applyFont="1" applyFill="1" applyBorder="1"/>
    <xf numFmtId="164" fontId="3" fillId="0" borderId="0" xfId="0" applyNumberFormat="1" applyFont="1" applyFill="1" applyBorder="1"/>
    <xf numFmtId="164" fontId="4" fillId="0" borderId="0" xfId="0" applyNumberFormat="1" applyFont="1" applyFill="1" applyBorder="1" applyAlignment="1">
      <alignment horizontal="center"/>
    </xf>
    <xf numFmtId="0" fontId="3" fillId="0" borderId="0" xfId="0" applyFont="1" applyBorder="1" applyAlignment="1"/>
    <xf numFmtId="0" fontId="6" fillId="0" borderId="0" xfId="0" applyFont="1" applyFill="1" applyBorder="1" applyAlignment="1">
      <alignment wrapText="1"/>
    </xf>
    <xf numFmtId="0" fontId="3" fillId="0" borderId="0" xfId="0" applyFont="1" applyBorder="1" applyAlignment="1">
      <alignment wrapText="1"/>
    </xf>
    <xf numFmtId="0" fontId="3" fillId="0" borderId="0" xfId="0" applyNumberFormat="1" applyFont="1" applyBorder="1" applyAlignment="1">
      <alignment horizontal="center"/>
    </xf>
    <xf numFmtId="0" fontId="3" fillId="0" borderId="0" xfId="0" applyFont="1" applyFill="1" applyBorder="1"/>
    <xf numFmtId="0" fontId="13" fillId="0" borderId="0" xfId="0" applyFont="1" applyAlignment="1">
      <alignment vertical="center"/>
    </xf>
    <xf numFmtId="0" fontId="13" fillId="8" borderId="1" xfId="0" applyFont="1" applyFill="1" applyBorder="1" applyAlignment="1">
      <alignment vertical="center"/>
    </xf>
    <xf numFmtId="0" fontId="13" fillId="8" borderId="4" xfId="0" applyFont="1" applyFill="1" applyBorder="1" applyAlignment="1">
      <alignment horizontal="center" vertical="center"/>
    </xf>
    <xf numFmtId="1" fontId="16" fillId="0" borderId="1" xfId="0" applyNumberFormat="1" applyFont="1" applyFill="1" applyBorder="1" applyAlignment="1">
      <alignment vertical="center"/>
    </xf>
    <xf numFmtId="0" fontId="17" fillId="0" borderId="0" xfId="0" applyFont="1" applyBorder="1" applyAlignment="1"/>
    <xf numFmtId="1" fontId="9" fillId="0" borderId="1" xfId="0" applyNumberFormat="1" applyFont="1" applyFill="1" applyBorder="1" applyAlignment="1">
      <alignment horizontal="center" wrapText="1"/>
    </xf>
    <xf numFmtId="0" fontId="3" fillId="0" borderId="0" xfId="0" applyFont="1" applyFill="1" applyBorder="1" applyAlignment="1">
      <alignment wrapText="1"/>
    </xf>
    <xf numFmtId="0" fontId="15" fillId="0" borderId="0" xfId="0" applyFont="1" applyFill="1" applyBorder="1"/>
    <xf numFmtId="0" fontId="15" fillId="3" borderId="0" xfId="0" applyFont="1" applyFill="1"/>
    <xf numFmtId="2" fontId="16" fillId="0" borderId="1" xfId="0" applyNumberFormat="1" applyFont="1" applyFill="1" applyBorder="1"/>
    <xf numFmtId="0" fontId="4" fillId="10" borderId="1" xfId="0" applyFont="1" applyFill="1" applyBorder="1"/>
    <xf numFmtId="1" fontId="10" fillId="0" borderId="1" xfId="0" applyNumberFormat="1" applyFont="1" applyFill="1" applyBorder="1" applyAlignment="1">
      <alignment horizontal="center"/>
    </xf>
    <xf numFmtId="0" fontId="2" fillId="11" borderId="1" xfId="0" applyFont="1" applyFill="1" applyBorder="1"/>
    <xf numFmtId="1" fontId="18" fillId="0" borderId="1" xfId="0" applyNumberFormat="1" applyFont="1" applyFill="1" applyBorder="1" applyAlignment="1">
      <alignment horizontal="center"/>
    </xf>
    <xf numFmtId="0" fontId="2" fillId="7" borderId="1" xfId="0" applyFont="1" applyFill="1" applyBorder="1"/>
    <xf numFmtId="164" fontId="4" fillId="10" borderId="1" xfId="0" applyNumberFormat="1" applyFont="1" applyFill="1" applyBorder="1" applyAlignment="1">
      <alignment horizontal="center"/>
    </xf>
    <xf numFmtId="1" fontId="4" fillId="6" borderId="1" xfId="0" applyNumberFormat="1" applyFont="1" applyFill="1" applyBorder="1"/>
    <xf numFmtId="0" fontId="0" fillId="0" borderId="0" xfId="0" applyAlignment="1">
      <alignment horizontal="center"/>
    </xf>
    <xf numFmtId="1" fontId="2" fillId="12" borderId="1" xfId="0" applyNumberFormat="1" applyFont="1" applyFill="1" applyBorder="1" applyAlignment="1">
      <alignment horizontal="center"/>
    </xf>
    <xf numFmtId="2" fontId="3" fillId="4" borderId="1" xfId="0" applyNumberFormat="1" applyFon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Alignment="1">
      <alignment horizontal="center"/>
    </xf>
    <xf numFmtId="0" fontId="19" fillId="9" borderId="1" xfId="0" applyFont="1" applyFill="1" applyBorder="1"/>
    <xf numFmtId="0" fontId="13" fillId="8" borderId="1" xfId="0" applyFont="1" applyFill="1" applyBorder="1" applyAlignment="1">
      <alignment horizontal="center" vertical="center"/>
    </xf>
    <xf numFmtId="0" fontId="13" fillId="7" borderId="4" xfId="0" applyFont="1" applyFill="1" applyBorder="1" applyAlignment="1">
      <alignment horizontal="center" vertical="center"/>
    </xf>
    <xf numFmtId="0" fontId="10" fillId="0" borderId="0" xfId="0" applyFont="1" applyBorder="1" applyAlignment="1">
      <alignment horizontal="center"/>
    </xf>
    <xf numFmtId="0" fontId="20" fillId="0" borderId="1" xfId="0" applyFont="1" applyBorder="1"/>
    <xf numFmtId="0" fontId="2" fillId="6" borderId="1" xfId="0" applyFont="1" applyFill="1" applyBorder="1"/>
    <xf numFmtId="1" fontId="20" fillId="0" borderId="1" xfId="0" applyNumberFormat="1" applyFont="1" applyBorder="1"/>
    <xf numFmtId="0" fontId="2" fillId="8" borderId="1" xfId="0" applyFont="1" applyFill="1" applyBorder="1"/>
    <xf numFmtId="0" fontId="20" fillId="0" borderId="1" xfId="0" applyFont="1" applyFill="1" applyBorder="1"/>
    <xf numFmtId="0" fontId="2" fillId="9" borderId="1" xfId="0" applyFont="1" applyFill="1" applyBorder="1"/>
    <xf numFmtId="0" fontId="2" fillId="0" borderId="0" xfId="0" applyFont="1"/>
    <xf numFmtId="2" fontId="2" fillId="0" borderId="0" xfId="0" applyNumberFormat="1" applyFont="1"/>
    <xf numFmtId="0" fontId="2" fillId="0" borderId="0" xfId="0" applyFont="1" applyAlignment="1">
      <alignment horizontal="center"/>
    </xf>
    <xf numFmtId="0" fontId="2" fillId="0" borderId="0" xfId="0" applyFont="1" applyBorder="1"/>
    <xf numFmtId="0" fontId="2" fillId="0" borderId="0" xfId="0" applyNumberFormat="1" applyFont="1" applyFill="1" applyBorder="1"/>
    <xf numFmtId="10" fontId="2" fillId="0" borderId="0" xfId="0" applyNumberFormat="1" applyFont="1" applyFill="1" applyBorder="1"/>
    <xf numFmtId="164" fontId="2" fillId="0" borderId="0" xfId="0" applyNumberFormat="1" applyFont="1" applyFill="1" applyBorder="1"/>
    <xf numFmtId="164" fontId="2" fillId="0" borderId="0" xfId="0" applyNumberFormat="1" applyFont="1" applyFill="1" applyBorder="1" applyAlignment="1">
      <alignment horizontal="center"/>
    </xf>
    <xf numFmtId="2" fontId="2" fillId="0" borderId="0" xfId="0" applyNumberFormat="1" applyFont="1" applyBorder="1"/>
    <xf numFmtId="164" fontId="2" fillId="0" borderId="0" xfId="0" applyNumberFormat="1" applyFont="1" applyBorder="1"/>
    <xf numFmtId="164" fontId="2" fillId="0" borderId="0" xfId="0" applyNumberFormat="1" applyFont="1" applyBorder="1" applyAlignment="1">
      <alignment horizontal="center"/>
    </xf>
    <xf numFmtId="0" fontId="10" fillId="0" borderId="0" xfId="0" applyFont="1" applyBorder="1" applyAlignment="1">
      <alignment horizontal="center"/>
    </xf>
    <xf numFmtId="0" fontId="3"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19" fillId="10" borderId="1" xfId="0" applyFont="1" applyFill="1" applyBorder="1"/>
    <xf numFmtId="1" fontId="19" fillId="10" borderId="1" xfId="0" applyNumberFormat="1" applyFont="1" applyFill="1" applyBorder="1"/>
    <xf numFmtId="2" fontId="4" fillId="11" borderId="1" xfId="0" applyNumberFormat="1" applyFont="1" applyFill="1" applyBorder="1"/>
    <xf numFmtId="1" fontId="4" fillId="11" borderId="1" xfId="0" applyNumberFormat="1" applyFont="1" applyFill="1" applyBorder="1"/>
    <xf numFmtId="0" fontId="20" fillId="10" borderId="1" xfId="0" applyFont="1" applyFill="1" applyBorder="1"/>
    <xf numFmtId="0" fontId="2" fillId="10" borderId="1" xfId="0" applyFont="1" applyFill="1" applyBorder="1" applyAlignment="1">
      <alignment horizontal="center"/>
    </xf>
    <xf numFmtId="1" fontId="4" fillId="6" borderId="1" xfId="0" applyNumberFormat="1" applyFont="1" applyFill="1" applyBorder="1" applyAlignment="1">
      <alignment vertical="center"/>
    </xf>
    <xf numFmtId="1" fontId="2" fillId="13" borderId="1" xfId="0" applyNumberFormat="1" applyFont="1" applyFill="1" applyBorder="1"/>
    <xf numFmtId="1" fontId="19" fillId="11" borderId="1" xfId="0" applyNumberFormat="1" applyFont="1" applyFill="1" applyBorder="1"/>
    <xf numFmtId="0" fontId="4" fillId="9" borderId="9" xfId="0" applyFont="1" applyFill="1" applyBorder="1"/>
    <xf numFmtId="1" fontId="20" fillId="10" borderId="1" xfId="0" applyNumberFormat="1" applyFont="1" applyFill="1" applyBorder="1"/>
    <xf numFmtId="0" fontId="4" fillId="10" borderId="0" xfId="0" applyFont="1" applyFill="1" applyBorder="1" applyAlignment="1">
      <alignment horizontal="center"/>
    </xf>
    <xf numFmtId="0" fontId="2" fillId="10" borderId="0" xfId="0" applyFont="1" applyFill="1" applyBorder="1"/>
    <xf numFmtId="0" fontId="0" fillId="10" borderId="0" xfId="0" applyFill="1"/>
    <xf numFmtId="0" fontId="21" fillId="10" borderId="0" xfId="0" applyFont="1" applyFill="1"/>
    <xf numFmtId="0" fontId="13" fillId="0" borderId="0" xfId="0" applyFont="1" applyBorder="1" applyAlignment="1">
      <alignment vertical="center"/>
    </xf>
    <xf numFmtId="0" fontId="10" fillId="0" borderId="1" xfId="0" applyFont="1" applyFill="1" applyBorder="1" applyAlignment="1">
      <alignment horizontal="center" vertical="center" wrapText="1"/>
    </xf>
    <xf numFmtId="165" fontId="9" fillId="0" borderId="0" xfId="0" applyNumberFormat="1" applyFont="1" applyFill="1" applyBorder="1"/>
    <xf numFmtId="0" fontId="3" fillId="7" borderId="1" xfId="0" applyFont="1" applyFill="1" applyBorder="1" applyAlignment="1">
      <alignment horizontal="center" vertical="center"/>
    </xf>
    <xf numFmtId="0" fontId="3" fillId="8" borderId="4" xfId="0" applyFont="1" applyFill="1" applyBorder="1" applyAlignment="1">
      <alignment horizontal="center" vertical="center" wrapText="1"/>
    </xf>
    <xf numFmtId="0" fontId="10" fillId="0" borderId="0" xfId="0" applyFont="1" applyBorder="1" applyAlignment="1">
      <alignment horizontal="center"/>
    </xf>
    <xf numFmtId="0" fontId="3" fillId="8" borderId="1" xfId="0" applyFont="1" applyFill="1" applyBorder="1" applyAlignment="1">
      <alignment horizontal="center" vertical="center" wrapText="1"/>
    </xf>
    <xf numFmtId="2" fontId="4" fillId="0" borderId="0" xfId="0" applyNumberFormat="1" applyFont="1" applyFill="1" applyBorder="1" applyAlignment="1">
      <alignment horizontal="center"/>
    </xf>
    <xf numFmtId="0" fontId="3" fillId="8" borderId="0" xfId="0" applyFont="1" applyFill="1" applyAlignment="1">
      <alignment horizontal="center"/>
    </xf>
    <xf numFmtId="0" fontId="3" fillId="8" borderId="1" xfId="0" applyFont="1" applyFill="1" applyBorder="1" applyAlignment="1">
      <alignment horizontal="center"/>
    </xf>
    <xf numFmtId="0" fontId="0" fillId="10" borderId="1" xfId="0" applyFill="1" applyBorder="1"/>
    <xf numFmtId="2" fontId="19" fillId="10" borderId="1" xfId="0" applyNumberFormat="1" applyFont="1" applyFill="1" applyBorder="1"/>
    <xf numFmtId="0" fontId="4" fillId="11" borderId="1" xfId="0" applyFont="1" applyFill="1" applyBorder="1"/>
    <xf numFmtId="2" fontId="4" fillId="10" borderId="0" xfId="0" applyNumberFormat="1" applyFont="1" applyFill="1" applyBorder="1" applyAlignment="1">
      <alignment horizontal="center"/>
    </xf>
    <xf numFmtId="2" fontId="6" fillId="10" borderId="0" xfId="0" applyNumberFormat="1" applyFont="1" applyFill="1" applyBorder="1"/>
    <xf numFmtId="1" fontId="4" fillId="10" borderId="0" xfId="0" applyNumberFormat="1" applyFont="1" applyFill="1" applyBorder="1"/>
    <xf numFmtId="0" fontId="2" fillId="15" borderId="1" xfId="0" applyFont="1" applyFill="1" applyBorder="1" applyAlignment="1">
      <alignment horizontal="center"/>
    </xf>
    <xf numFmtId="1" fontId="4" fillId="0" borderId="0" xfId="0" applyNumberFormat="1" applyFont="1" applyFill="1" applyBorder="1" applyAlignment="1">
      <alignment horizontal="left"/>
    </xf>
    <xf numFmtId="9" fontId="19" fillId="7" borderId="1" xfId="0" applyNumberFormat="1" applyFont="1" applyFill="1" applyBorder="1"/>
    <xf numFmtId="9" fontId="19" fillId="8" borderId="1" xfId="0" applyNumberFormat="1" applyFont="1" applyFill="1" applyBorder="1"/>
    <xf numFmtId="10" fontId="19" fillId="8" borderId="1" xfId="0" applyNumberFormat="1" applyFont="1" applyFill="1" applyBorder="1"/>
    <xf numFmtId="1" fontId="19" fillId="8" borderId="1" xfId="0" applyNumberFormat="1" applyFont="1" applyFill="1" applyBorder="1"/>
    <xf numFmtId="0" fontId="19" fillId="7" borderId="1" xfId="0" applyNumberFormat="1" applyFont="1" applyFill="1" applyBorder="1"/>
    <xf numFmtId="0" fontId="19" fillId="7" borderId="1" xfId="0" applyFont="1" applyFill="1" applyBorder="1"/>
    <xf numFmtId="0" fontId="2" fillId="14" borderId="6" xfId="0" applyFont="1" applyFill="1" applyBorder="1" applyAlignment="1">
      <alignment horizontal="center"/>
    </xf>
    <xf numFmtId="1" fontId="19" fillId="6" borderId="1" xfId="0" applyNumberFormat="1" applyFont="1" applyFill="1" applyBorder="1"/>
    <xf numFmtId="49" fontId="4" fillId="6" borderId="1" xfId="0" applyNumberFormat="1" applyFont="1" applyFill="1" applyBorder="1"/>
    <xf numFmtId="2" fontId="3" fillId="12" borderId="1" xfId="0" applyNumberFormat="1" applyFont="1" applyFill="1" applyBorder="1" applyAlignment="1">
      <alignment horizontal="center"/>
    </xf>
    <xf numFmtId="0" fontId="3" fillId="0" borderId="0" xfId="0" applyNumberFormat="1" applyFont="1" applyFill="1" applyBorder="1" applyAlignment="1">
      <alignment horizontal="center"/>
    </xf>
    <xf numFmtId="0" fontId="29" fillId="0" borderId="1" xfId="0" applyFont="1" applyBorder="1" applyAlignment="1">
      <alignment horizontal="center"/>
    </xf>
    <xf numFmtId="1" fontId="0" fillId="0" borderId="0" xfId="0" applyNumberFormat="1" applyFill="1" applyBorder="1"/>
    <xf numFmtId="0" fontId="31" fillId="0" borderId="0" xfId="0" applyFont="1" applyFill="1" applyBorder="1"/>
    <xf numFmtId="0" fontId="9" fillId="0" borderId="1" xfId="0" applyFont="1" applyFill="1" applyBorder="1" applyAlignment="1">
      <alignment horizontal="left"/>
    </xf>
    <xf numFmtId="0" fontId="9" fillId="0" borderId="1" xfId="0" applyFont="1" applyFill="1" applyBorder="1"/>
    <xf numFmtId="0" fontId="15" fillId="0" borderId="0" xfId="1"/>
    <xf numFmtId="0" fontId="10" fillId="0" borderId="1" xfId="1" applyFont="1" applyBorder="1" applyAlignment="1">
      <alignment horizontal="center"/>
    </xf>
    <xf numFmtId="0" fontId="10" fillId="0" borderId="1" xfId="1" applyFont="1" applyBorder="1"/>
    <xf numFmtId="0" fontId="32" fillId="0" borderId="0" xfId="1" applyFont="1"/>
    <xf numFmtId="0" fontId="32" fillId="0" borderId="0" xfId="1" applyFont="1" applyBorder="1"/>
    <xf numFmtId="0" fontId="9" fillId="0" borderId="1" xfId="1" applyFont="1" applyFill="1" applyBorder="1" applyAlignment="1">
      <alignment horizontal="center"/>
    </xf>
    <xf numFmtId="1" fontId="9" fillId="0" borderId="1" xfId="1" applyNumberFormat="1" applyFont="1" applyFill="1" applyBorder="1" applyAlignment="1">
      <alignment horizontal="center"/>
    </xf>
    <xf numFmtId="165" fontId="32" fillId="0" borderId="0" xfId="1" applyNumberFormat="1" applyFont="1"/>
    <xf numFmtId="0" fontId="9" fillId="0" borderId="0" xfId="1" applyFont="1" applyFill="1" applyBorder="1" applyAlignment="1">
      <alignment horizontal="center"/>
    </xf>
    <xf numFmtId="0" fontId="9" fillId="0" borderId="0" xfId="1" applyFont="1" applyFill="1" applyBorder="1" applyAlignment="1">
      <alignment horizontal="left"/>
    </xf>
    <xf numFmtId="1" fontId="9" fillId="0" borderId="0" xfId="1" applyNumberFormat="1" applyFont="1" applyFill="1" applyBorder="1" applyAlignment="1">
      <alignment horizontal="center"/>
    </xf>
    <xf numFmtId="0" fontId="9" fillId="10" borderId="0" xfId="1" applyFont="1" applyFill="1" applyBorder="1" applyAlignment="1">
      <alignment horizontal="center"/>
    </xf>
    <xf numFmtId="0" fontId="10" fillId="0" borderId="0" xfId="1" applyFont="1" applyAlignment="1">
      <alignment horizontal="left"/>
    </xf>
    <xf numFmtId="0" fontId="30" fillId="0" borderId="1" xfId="1" applyFont="1" applyBorder="1" applyAlignment="1">
      <alignment horizontal="center"/>
    </xf>
    <xf numFmtId="0" fontId="30" fillId="0" borderId="1" xfId="1" applyFont="1" applyBorder="1"/>
    <xf numFmtId="0" fontId="29" fillId="0" borderId="1" xfId="1" applyFont="1" applyFill="1" applyBorder="1" applyAlignment="1">
      <alignment horizontal="center"/>
    </xf>
    <xf numFmtId="1" fontId="29" fillId="0" borderId="1" xfId="1" applyNumberFormat="1" applyFont="1" applyFill="1" applyBorder="1" applyAlignment="1">
      <alignment horizontal="center"/>
    </xf>
    <xf numFmtId="0" fontId="34" fillId="0" borderId="1" xfId="1" applyFont="1" applyBorder="1" applyAlignment="1">
      <alignment horizontal="center"/>
    </xf>
    <xf numFmtId="0" fontId="34" fillId="0" borderId="1" xfId="1" applyFont="1" applyBorder="1"/>
    <xf numFmtId="0" fontId="33" fillId="0" borderId="1" xfId="1" applyFont="1" applyFill="1" applyBorder="1" applyAlignment="1">
      <alignment horizontal="center"/>
    </xf>
    <xf numFmtId="1" fontId="33" fillId="0" borderId="1" xfId="1" applyNumberFormat="1" applyFont="1" applyFill="1" applyBorder="1" applyAlignment="1">
      <alignment horizontal="center"/>
    </xf>
    <xf numFmtId="9" fontId="33" fillId="0" borderId="1" xfId="1" applyNumberFormat="1" applyFont="1" applyBorder="1" applyAlignment="1">
      <alignment horizontal="center"/>
    </xf>
    <xf numFmtId="9" fontId="9" fillId="0" borderId="1" xfId="1" applyNumberFormat="1" applyFont="1" applyFill="1" applyBorder="1" applyAlignment="1">
      <alignment horizontal="center"/>
    </xf>
    <xf numFmtId="166" fontId="29" fillId="0" borderId="1" xfId="0" applyNumberFormat="1" applyFont="1" applyFill="1" applyBorder="1" applyAlignment="1">
      <alignment horizontal="center"/>
    </xf>
    <xf numFmtId="1" fontId="35" fillId="0" borderId="0" xfId="0" applyNumberFormat="1" applyFont="1" applyFill="1" applyBorder="1" applyAlignment="1">
      <alignment horizontal="left"/>
    </xf>
    <xf numFmtId="166" fontId="29" fillId="0" borderId="1" xfId="1" applyNumberFormat="1" applyFont="1" applyBorder="1" applyAlignment="1">
      <alignment horizontal="center"/>
    </xf>
    <xf numFmtId="0" fontId="3" fillId="7" borderId="1" xfId="0" applyFont="1" applyFill="1" applyBorder="1" applyAlignment="1">
      <alignment horizontal="center" vertical="center"/>
    </xf>
    <xf numFmtId="1" fontId="19" fillId="7" borderId="1" xfId="0" applyNumberFormat="1" applyFont="1" applyFill="1" applyBorder="1"/>
    <xf numFmtId="1" fontId="19" fillId="6" borderId="1" xfId="0" applyNumberFormat="1" applyFont="1" applyFill="1" applyBorder="1" applyAlignment="1">
      <alignment vertical="center"/>
    </xf>
    <xf numFmtId="0" fontId="31" fillId="7" borderId="1" xfId="0" applyFont="1" applyFill="1" applyBorder="1"/>
    <xf numFmtId="1" fontId="19" fillId="9" borderId="1" xfId="0" applyNumberFormat="1" applyFont="1" applyFill="1" applyBorder="1"/>
    <xf numFmtId="0" fontId="31" fillId="8" borderId="1" xfId="0" applyFont="1" applyFill="1" applyBorder="1"/>
    <xf numFmtId="0" fontId="31" fillId="9" borderId="1" xfId="0" applyFont="1" applyFill="1" applyBorder="1"/>
    <xf numFmtId="0" fontId="28" fillId="9" borderId="0" xfId="0" applyFont="1" applyFill="1"/>
    <xf numFmtId="0" fontId="4" fillId="8" borderId="1" xfId="0" applyNumberFormat="1" applyFont="1" applyFill="1" applyBorder="1"/>
    <xf numFmtId="0" fontId="31" fillId="11" borderId="1" xfId="0" applyFont="1" applyFill="1" applyBorder="1"/>
    <xf numFmtId="9" fontId="4" fillId="8" borderId="1" xfId="0" applyNumberFormat="1" applyFont="1" applyFill="1" applyBorder="1" applyAlignment="1">
      <alignment horizontal="left"/>
    </xf>
    <xf numFmtId="9" fontId="4" fillId="8" borderId="1" xfId="0" applyNumberFormat="1" applyFont="1" applyFill="1" applyBorder="1" applyAlignment="1">
      <alignment horizontal="right"/>
    </xf>
    <xf numFmtId="9" fontId="19" fillId="8" borderId="1" xfId="0" applyNumberFormat="1" applyFont="1" applyFill="1" applyBorder="1" applyAlignment="1">
      <alignment horizontal="right"/>
    </xf>
    <xf numFmtId="0" fontId="10" fillId="0" borderId="0" xfId="0" applyFont="1" applyFill="1" applyBorder="1" applyAlignment="1">
      <alignment horizontal="center"/>
    </xf>
    <xf numFmtId="0" fontId="17" fillId="0" borderId="0" xfId="0" applyFont="1" applyFill="1" applyBorder="1" applyAlignment="1"/>
    <xf numFmtId="0" fontId="3" fillId="0" borderId="0" xfId="0" applyFont="1" applyFill="1" applyBorder="1" applyAlignment="1"/>
    <xf numFmtId="0" fontId="14" fillId="0" borderId="0" xfId="0" applyFont="1" applyFill="1" applyBorder="1" applyAlignment="1"/>
    <xf numFmtId="10" fontId="4" fillId="8" borderId="1" xfId="3" applyNumberFormat="1" applyFont="1" applyFill="1" applyBorder="1"/>
    <xf numFmtId="2" fontId="4" fillId="8" borderId="1" xfId="0" applyNumberFormat="1" applyFont="1" applyFill="1" applyBorder="1"/>
    <xf numFmtId="0" fontId="37" fillId="9" borderId="0" xfId="0" applyFont="1" applyFill="1"/>
    <xf numFmtId="9" fontId="4" fillId="8" borderId="1" xfId="3" applyFont="1" applyFill="1" applyBorder="1"/>
    <xf numFmtId="2" fontId="38" fillId="9" borderId="1" xfId="0" applyNumberFormat="1" applyFont="1" applyFill="1" applyBorder="1"/>
    <xf numFmtId="0" fontId="4" fillId="0" borderId="1" xfId="0" applyFont="1" applyFill="1" applyBorder="1" applyAlignment="1">
      <alignment horizontal="center"/>
    </xf>
    <xf numFmtId="0" fontId="4" fillId="0" borderId="1" xfId="0" applyFont="1" applyFill="1" applyBorder="1" applyAlignment="1">
      <alignment horizontal="left"/>
    </xf>
    <xf numFmtId="0" fontId="39" fillId="7" borderId="1" xfId="0" applyNumberFormat="1" applyFont="1" applyFill="1" applyBorder="1"/>
    <xf numFmtId="9" fontId="39" fillId="8" borderId="1" xfId="0" applyNumberFormat="1" applyFont="1" applyFill="1" applyBorder="1"/>
    <xf numFmtId="0" fontId="39" fillId="9" borderId="1" xfId="0" applyFont="1" applyFill="1" applyBorder="1"/>
    <xf numFmtId="1" fontId="39" fillId="7" borderId="1" xfId="0" applyNumberFormat="1" applyFont="1" applyFill="1" applyBorder="1"/>
    <xf numFmtId="1" fontId="39" fillId="8" borderId="1" xfId="0" applyNumberFormat="1" applyFont="1" applyFill="1" applyBorder="1"/>
    <xf numFmtId="1" fontId="39" fillId="9" borderId="1" xfId="0" applyNumberFormat="1" applyFont="1" applyFill="1" applyBorder="1"/>
    <xf numFmtId="2" fontId="39" fillId="11" borderId="1" xfId="0" applyNumberFormat="1" applyFont="1" applyFill="1" applyBorder="1"/>
    <xf numFmtId="1" fontId="39" fillId="11" borderId="1" xfId="0" applyNumberFormat="1" applyFont="1" applyFill="1" applyBorder="1"/>
    <xf numFmtId="0" fontId="40" fillId="11" borderId="1" xfId="0" applyFont="1" applyFill="1" applyBorder="1"/>
    <xf numFmtId="1" fontId="39" fillId="6" borderId="1" xfId="0" applyNumberFormat="1" applyFont="1" applyFill="1" applyBorder="1"/>
    <xf numFmtId="1" fontId="39" fillId="6" borderId="1" xfId="0" applyNumberFormat="1" applyFont="1" applyFill="1" applyBorder="1" applyAlignment="1">
      <alignment vertical="center"/>
    </xf>
    <xf numFmtId="0" fontId="40" fillId="7" borderId="1" xfId="0" applyFont="1" applyFill="1" applyBorder="1"/>
    <xf numFmtId="1" fontId="41" fillId="0" borderId="1" xfId="0" applyNumberFormat="1" applyFont="1" applyBorder="1"/>
    <xf numFmtId="10" fontId="39" fillId="8" borderId="1" xfId="0" applyNumberFormat="1" applyFont="1" applyFill="1" applyBorder="1"/>
    <xf numFmtId="0" fontId="40" fillId="8" borderId="1" xfId="0" applyFont="1" applyFill="1" applyBorder="1"/>
    <xf numFmtId="0" fontId="40" fillId="9" borderId="1" xfId="0" applyFont="1" applyFill="1" applyBorder="1"/>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6" borderId="2"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1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164" fontId="3" fillId="8" borderId="2" xfId="0" applyNumberFormat="1" applyFont="1" applyFill="1" applyBorder="1" applyAlignment="1">
      <alignment horizontal="center" vertical="center"/>
    </xf>
    <xf numFmtId="164" fontId="3" fillId="8" borderId="4" xfId="0" applyNumberFormat="1" applyFont="1" applyFill="1" applyBorder="1" applyAlignment="1">
      <alignment horizontal="center" vertical="center"/>
    </xf>
    <xf numFmtId="2" fontId="3" fillId="8" borderId="2" xfId="0" applyNumberFormat="1" applyFont="1" applyFill="1" applyBorder="1" applyAlignment="1">
      <alignment horizontal="center" vertical="center"/>
    </xf>
    <xf numFmtId="2" fontId="3" fillId="8" borderId="4" xfId="0" applyNumberFormat="1" applyFont="1" applyFill="1" applyBorder="1" applyAlignment="1">
      <alignment horizontal="center" vertical="center"/>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7" borderId="2" xfId="0" applyNumberFormat="1" applyFont="1" applyFill="1" applyBorder="1" applyAlignment="1">
      <alignment horizontal="center" vertical="center"/>
    </xf>
    <xf numFmtId="0" fontId="3" fillId="7" borderId="4" xfId="0" applyNumberFormat="1"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164" fontId="13" fillId="10" borderId="2" xfId="0" applyNumberFormat="1" applyFont="1" applyFill="1" applyBorder="1" applyAlignment="1">
      <alignment horizontal="center" vertical="center" wrapText="1"/>
    </xf>
    <xf numFmtId="164" fontId="13" fillId="10" borderId="4" xfId="0" applyNumberFormat="1"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1" borderId="2" xfId="0" applyFont="1" applyFill="1" applyBorder="1" applyAlignment="1">
      <alignment horizontal="center" vertical="center"/>
    </xf>
    <xf numFmtId="0" fontId="13" fillId="11" borderId="4" xfId="0"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11" borderId="2" xfId="0" applyFont="1" applyFill="1" applyBorder="1" applyAlignment="1">
      <alignment horizontal="center" vertical="center"/>
    </xf>
    <xf numFmtId="0" fontId="3" fillId="11" borderId="4"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7" borderId="2"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5"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4" xfId="0" applyFont="1" applyFill="1" applyBorder="1" applyAlignment="1">
      <alignment horizontal="center" vertical="center"/>
    </xf>
    <xf numFmtId="0" fontId="3" fillId="9"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1" fontId="3" fillId="6" borderId="4" xfId="0" applyNumberFormat="1"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1" fontId="3" fillId="7" borderId="2" xfId="0" applyNumberFormat="1" applyFont="1" applyFill="1" applyBorder="1" applyAlignment="1">
      <alignment horizontal="center" vertical="center"/>
    </xf>
    <xf numFmtId="1" fontId="3" fillId="7" borderId="4" xfId="0" applyNumberFormat="1"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15" borderId="1" xfId="0" applyFont="1" applyFill="1" applyBorder="1" applyAlignment="1">
      <alignment horizontal="center" vertical="center"/>
    </xf>
    <xf numFmtId="0" fontId="13" fillId="13" borderId="1" xfId="0" applyFont="1" applyFill="1" applyBorder="1" applyAlignment="1">
      <alignment horizontal="center" vertical="center"/>
    </xf>
    <xf numFmtId="164" fontId="13" fillId="13" borderId="1"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NumberFormat="1" applyFont="1" applyFill="1" applyBorder="1" applyAlignment="1">
      <alignment horizontal="center" vertical="center"/>
    </xf>
    <xf numFmtId="0" fontId="13" fillId="10" borderId="2" xfId="0" applyFont="1" applyFill="1" applyBorder="1" applyAlignment="1">
      <alignment horizontal="center" vertical="center"/>
    </xf>
    <xf numFmtId="0" fontId="13" fillId="10" borderId="4"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3" xfId="0" applyFont="1" applyFill="1" applyBorder="1" applyAlignment="1">
      <alignment horizontal="center" vertical="center"/>
    </xf>
    <xf numFmtId="0" fontId="3" fillId="12" borderId="1" xfId="0" applyFont="1" applyFill="1" applyBorder="1" applyAlignment="1">
      <alignment horizontal="center" vertical="center" wrapText="1"/>
    </xf>
    <xf numFmtId="164" fontId="3" fillId="10" borderId="2" xfId="0" applyNumberFormat="1" applyFont="1" applyFill="1" applyBorder="1" applyAlignment="1">
      <alignment horizontal="center" vertical="center" wrapText="1"/>
    </xf>
    <xf numFmtId="164" fontId="3" fillId="10" borderId="4" xfId="0" applyNumberFormat="1" applyFont="1" applyFill="1" applyBorder="1" applyAlignment="1">
      <alignment horizontal="center" vertical="center" wrapText="1"/>
    </xf>
    <xf numFmtId="0" fontId="3" fillId="10" borderId="2" xfId="0" applyFont="1" applyFill="1" applyBorder="1" applyAlignment="1">
      <alignment horizontal="center" vertical="center"/>
    </xf>
    <xf numFmtId="0" fontId="3" fillId="10" borderId="4" xfId="0" applyFont="1" applyFill="1" applyBorder="1" applyAlignment="1">
      <alignment horizontal="center" vertical="center"/>
    </xf>
    <xf numFmtId="1" fontId="3" fillId="0" borderId="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13" fillId="6" borderId="2" xfId="0" applyFont="1" applyFill="1" applyBorder="1" applyAlignment="1">
      <alignment horizontal="center" vertical="center"/>
    </xf>
    <xf numFmtId="0" fontId="13" fillId="6" borderId="4" xfId="0" applyFont="1" applyFill="1" applyBorder="1" applyAlignment="1">
      <alignment horizontal="center" vertical="center"/>
    </xf>
    <xf numFmtId="164" fontId="13" fillId="0" borderId="2"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13" fillId="7" borderId="1" xfId="0" applyFont="1" applyFill="1" applyBorder="1" applyAlignment="1">
      <alignment horizontal="center" vertical="center"/>
    </xf>
    <xf numFmtId="2" fontId="13" fillId="0" borderId="2" xfId="0" applyNumberFormat="1" applyFont="1" applyBorder="1" applyAlignment="1">
      <alignment horizontal="center" vertical="center"/>
    </xf>
    <xf numFmtId="2" fontId="13" fillId="0" borderId="4" xfId="0" applyNumberFormat="1" applyFont="1" applyBorder="1" applyAlignment="1">
      <alignment horizontal="center" vertical="center"/>
    </xf>
    <xf numFmtId="0" fontId="6" fillId="10" borderId="0" xfId="0" applyFont="1" applyFill="1" applyBorder="1" applyAlignment="1">
      <alignment horizontal="center" vertical="center" wrapText="1"/>
    </xf>
    <xf numFmtId="0" fontId="3" fillId="10" borderId="0" xfId="0" applyFont="1" applyFill="1" applyBorder="1" applyAlignment="1">
      <alignment horizontal="center" vertical="center" wrapText="1"/>
    </xf>
    <xf numFmtId="0" fontId="10" fillId="0" borderId="0" xfId="0" applyFont="1" applyBorder="1" applyAlignment="1">
      <alignment horizontal="center"/>
    </xf>
    <xf numFmtId="0" fontId="30" fillId="0" borderId="1" xfId="0" applyFont="1" applyBorder="1" applyAlignment="1">
      <alignment horizontal="center" vertical="center"/>
    </xf>
    <xf numFmtId="0" fontId="17" fillId="0" borderId="0" xfId="0" applyFont="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3" xfId="0" applyFont="1" applyBorder="1" applyAlignment="1">
      <alignment horizontal="center"/>
    </xf>
    <xf numFmtId="0" fontId="10" fillId="0" borderId="0" xfId="1" applyFont="1" applyAlignment="1">
      <alignment horizontal="center" vertical="center"/>
    </xf>
    <xf numFmtId="0" fontId="10" fillId="0" borderId="0" xfId="1" applyFont="1" applyAlignment="1">
      <alignment horizontal="left"/>
    </xf>
  </cellXfs>
  <cellStyles count="4">
    <cellStyle name="Normal" xfId="0" builtinId="0"/>
    <cellStyle name="Normal 2" xfId="1"/>
    <cellStyle name="Normal 3" xfId="2"/>
    <cellStyle name="Percent" xfId="3" builtinId="5"/>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412"/>
  <sheetViews>
    <sheetView tabSelected="1" topLeftCell="T1" zoomScaleNormal="100" workbookViewId="0">
      <selection activeCell="L14" sqref="L14"/>
    </sheetView>
  </sheetViews>
  <sheetFormatPr defaultRowHeight="13.2" x14ac:dyDescent="0.25"/>
  <cols>
    <col min="1" max="1" width="5.88671875" customWidth="1"/>
    <col min="2" max="2" width="58" style="5" bestFit="1" customWidth="1"/>
    <col min="3" max="3" width="1.88671875" style="4" bestFit="1" customWidth="1"/>
    <col min="4" max="4" width="6.44140625" style="1" bestFit="1" customWidth="1"/>
    <col min="5" max="5" width="6.6640625" bestFit="1" customWidth="1"/>
    <col min="6" max="6" width="5.88671875" bestFit="1" customWidth="1"/>
    <col min="7" max="7" width="5.88671875" customWidth="1"/>
    <col min="8" max="8" width="4.5546875" style="5" customWidth="1"/>
    <col min="9" max="9" width="6.6640625" customWidth="1"/>
    <col min="10" max="10" width="4.109375" style="9" customWidth="1"/>
    <col min="11" max="11" width="7" style="9" customWidth="1"/>
    <col min="12" max="12" width="10.44140625" style="9" customWidth="1"/>
    <col min="13" max="13" width="9.6640625" style="9" customWidth="1"/>
    <col min="14" max="14" width="8.44140625" style="5" customWidth="1"/>
    <col min="15" max="15" width="7.109375" style="9" bestFit="1" customWidth="1"/>
    <col min="16" max="16" width="8.5546875" style="9" customWidth="1"/>
    <col min="17" max="17" width="9.5546875" bestFit="1" customWidth="1"/>
    <col min="18" max="18" width="7.5546875" bestFit="1" customWidth="1"/>
    <col min="19" max="19" width="10" customWidth="1"/>
    <col min="20" max="20" width="7.44140625" customWidth="1"/>
    <col min="21" max="21" width="8.5546875" customWidth="1"/>
    <col min="22" max="22" width="11.5546875" customWidth="1"/>
    <col min="23" max="23" width="10" customWidth="1"/>
    <col min="24" max="24" width="6.88671875" customWidth="1"/>
    <col min="25" max="25" width="6" customWidth="1"/>
    <col min="26" max="26" width="6.6640625" bestFit="1" customWidth="1"/>
    <col min="27" max="27" width="7.109375" customWidth="1"/>
    <col min="28" max="28" width="7.33203125" customWidth="1"/>
    <col min="29" max="29" width="6.44140625" customWidth="1"/>
    <col min="30" max="30" width="9.88671875" customWidth="1"/>
    <col min="31" max="31" width="5.6640625" customWidth="1"/>
    <col min="32" max="36" width="6" customWidth="1"/>
    <col min="37" max="37" width="5" style="5" bestFit="1" customWidth="1"/>
    <col min="38" max="38" width="7.109375" bestFit="1" customWidth="1"/>
    <col min="39" max="39" width="5" customWidth="1"/>
    <col min="40" max="40" width="9.5546875" customWidth="1"/>
    <col min="41" max="41" width="5.6640625" style="2" bestFit="1" customWidth="1"/>
    <col min="42" max="42" width="5.5546875" customWidth="1"/>
    <col min="43" max="43" width="6.88671875" customWidth="1"/>
    <col min="44" max="45" width="5.5546875" customWidth="1"/>
    <col min="46" max="46" width="5.6640625" style="2" customWidth="1"/>
    <col min="47" max="47" width="5.6640625" bestFit="1" customWidth="1"/>
    <col min="48" max="48" width="5.33203125" customWidth="1"/>
    <col min="49" max="49" width="6.88671875" customWidth="1"/>
    <col min="50" max="50" width="5.88671875" customWidth="1"/>
    <col min="51" max="51" width="7.33203125" customWidth="1"/>
    <col min="52" max="52" width="8.5546875" style="2" customWidth="1"/>
    <col min="53" max="53" width="8" customWidth="1"/>
    <col min="54" max="54" width="5.44140625" customWidth="1"/>
    <col min="55" max="55" width="8.5546875" bestFit="1" customWidth="1"/>
    <col min="56" max="56" width="6.109375" customWidth="1"/>
    <col min="57" max="57" width="6.6640625" customWidth="1"/>
    <col min="58" max="58" width="6.33203125" customWidth="1"/>
    <col min="59" max="59" width="5.6640625" customWidth="1"/>
    <col min="60" max="60" width="6.109375" customWidth="1"/>
    <col min="61" max="64" width="5.6640625" customWidth="1"/>
    <col min="65" max="65" width="6.44140625" customWidth="1"/>
    <col min="66" max="66" width="6.6640625" customWidth="1"/>
    <col min="67" max="67" width="6.88671875" customWidth="1"/>
    <col min="68" max="68" width="5.6640625" customWidth="1"/>
    <col min="69" max="69" width="8.5546875" customWidth="1"/>
    <col min="70" max="71" width="7.88671875" customWidth="1"/>
    <col min="72" max="72" width="6.44140625" customWidth="1"/>
    <col min="73" max="73" width="9.5546875" bestFit="1" customWidth="1"/>
    <col min="74" max="74" width="6.44140625" customWidth="1"/>
    <col min="75" max="75" width="11.109375" style="69" customWidth="1"/>
    <col min="76" max="76" width="6.5546875" customWidth="1"/>
    <col min="77" max="77" width="5.88671875" customWidth="1"/>
    <col min="78" max="78" width="6.44140625" customWidth="1"/>
    <col min="79" max="79" width="6.33203125" customWidth="1"/>
    <col min="80" max="80" width="6" style="3" customWidth="1"/>
    <col min="81" max="81" width="8.6640625" style="3" customWidth="1"/>
    <col min="82" max="82" width="6.5546875" style="3" customWidth="1"/>
    <col min="83" max="83" width="7.44140625" style="82" customWidth="1"/>
    <col min="84" max="84" width="6.44140625" style="82" customWidth="1"/>
    <col min="85" max="85" width="9.88671875" customWidth="1"/>
    <col min="86" max="86" width="7.88671875" customWidth="1"/>
    <col min="87" max="87" width="8.5546875" bestFit="1" customWidth="1"/>
    <col min="88" max="88" width="6.6640625" customWidth="1"/>
    <col min="89" max="89" width="5.33203125" customWidth="1"/>
    <col min="90" max="90" width="5" customWidth="1"/>
    <col min="91" max="91" width="5.5546875" customWidth="1"/>
    <col min="92" max="92" width="7.5546875" customWidth="1"/>
    <col min="93" max="93" width="7.33203125" style="27" customWidth="1"/>
    <col min="94" max="94" width="8" customWidth="1"/>
    <col min="95" max="95" width="8.44140625" customWidth="1"/>
    <col min="96" max="96" width="6.109375" customWidth="1"/>
    <col min="97" max="97" width="6.44140625" customWidth="1"/>
    <col min="107" max="107" width="12.6640625" customWidth="1"/>
    <col min="114" max="116" width="6.109375" bestFit="1" customWidth="1"/>
    <col min="117" max="117" width="4.6640625" bestFit="1" customWidth="1"/>
    <col min="118" max="121" width="6.109375" bestFit="1" customWidth="1"/>
    <col min="122" max="124" width="4.6640625" bestFit="1" customWidth="1"/>
    <col min="125" max="125" width="3.33203125" bestFit="1" customWidth="1"/>
    <col min="126" max="134" width="4.6640625" bestFit="1" customWidth="1"/>
    <col min="135" max="135" width="5.6640625" bestFit="1" customWidth="1"/>
    <col min="136" max="136" width="3.33203125" bestFit="1" customWidth="1"/>
    <col min="137" max="140" width="4.6640625" bestFit="1" customWidth="1"/>
    <col min="143" max="143" width="6.88671875" style="78" customWidth="1"/>
    <col min="144" max="144" width="8.44140625" style="78" customWidth="1"/>
    <col min="145" max="145" width="8.5546875" style="78" customWidth="1"/>
    <col min="146" max="146" width="9.109375" style="78"/>
  </cols>
  <sheetData>
    <row r="1" spans="1:151" ht="18.75" customHeight="1" x14ac:dyDescent="0.3">
      <c r="A1" s="317" t="s">
        <v>132</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18"/>
      <c r="AP1" s="96"/>
      <c r="AQ1" s="96"/>
      <c r="AR1" s="96"/>
      <c r="AS1" s="96"/>
      <c r="AT1" s="18"/>
      <c r="AU1" s="96"/>
      <c r="AV1" s="96"/>
      <c r="AW1" s="96"/>
      <c r="AX1" s="96"/>
      <c r="AY1" s="96"/>
      <c r="AZ1" s="57"/>
      <c r="BA1" s="58"/>
      <c r="BB1" s="58"/>
      <c r="BC1" s="58"/>
      <c r="BD1" s="58"/>
      <c r="BE1" s="58"/>
      <c r="BF1" s="58"/>
      <c r="BG1" s="58"/>
      <c r="BH1" s="58"/>
      <c r="BI1" s="58"/>
      <c r="BJ1" s="58"/>
      <c r="BK1" s="58"/>
      <c r="BL1" s="58"/>
      <c r="BM1" s="58"/>
      <c r="BN1" s="58"/>
      <c r="BO1" s="58"/>
      <c r="BP1" s="58"/>
      <c r="BQ1" s="58"/>
      <c r="BR1" s="58"/>
      <c r="BS1" s="58"/>
      <c r="BT1" s="58"/>
      <c r="BU1" s="58"/>
      <c r="BV1" s="58"/>
      <c r="BW1" s="67"/>
      <c r="BX1" s="58"/>
      <c r="BY1" s="58"/>
      <c r="BZ1" s="58"/>
      <c r="CA1" s="96"/>
      <c r="CB1" s="102"/>
      <c r="CC1" s="102"/>
      <c r="CD1" s="102"/>
      <c r="CE1" s="103"/>
      <c r="CF1" s="103"/>
      <c r="CG1" s="96"/>
      <c r="CH1" s="96"/>
      <c r="CI1" s="96"/>
      <c r="CJ1" s="96"/>
      <c r="CK1" s="96"/>
      <c r="CL1" s="96"/>
      <c r="CM1" s="96"/>
      <c r="CN1" s="96"/>
      <c r="CO1" s="94"/>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5"/>
      <c r="EN1" s="95"/>
      <c r="EO1" s="95"/>
      <c r="EP1" s="95"/>
      <c r="EQ1" s="93"/>
      <c r="ER1" s="93"/>
      <c r="ES1" s="93"/>
      <c r="ET1" s="93"/>
      <c r="EU1" s="93"/>
    </row>
    <row r="2" spans="1:151" ht="15.6" x14ac:dyDescent="0.3">
      <c r="A2" s="86"/>
      <c r="B2" s="195"/>
      <c r="C2" s="86"/>
      <c r="D2" s="86"/>
      <c r="E2" s="86"/>
      <c r="F2" s="86"/>
      <c r="G2" s="127"/>
      <c r="H2" s="86"/>
      <c r="I2" s="86"/>
      <c r="J2" s="86"/>
      <c r="K2" s="104"/>
      <c r="L2" s="86"/>
      <c r="M2" s="104"/>
      <c r="N2" s="86"/>
      <c r="O2" s="86"/>
      <c r="P2" s="86"/>
      <c r="Q2" s="86"/>
      <c r="R2" s="86"/>
      <c r="S2" s="86"/>
      <c r="T2" s="86"/>
      <c r="U2" s="86"/>
      <c r="V2" s="86"/>
      <c r="W2" s="104"/>
      <c r="X2" s="104"/>
      <c r="Y2" s="104"/>
      <c r="Z2" s="104"/>
      <c r="AA2" s="104"/>
      <c r="AB2" s="104"/>
      <c r="AC2" s="104"/>
      <c r="AD2" s="104"/>
      <c r="AE2" s="104"/>
      <c r="AF2" s="104"/>
      <c r="AG2" s="127"/>
      <c r="AH2" s="127"/>
      <c r="AI2" s="127"/>
      <c r="AJ2" s="127"/>
      <c r="AK2" s="86"/>
      <c r="AL2" s="86"/>
      <c r="AM2" s="86"/>
      <c r="AN2" s="86"/>
      <c r="AO2" s="18"/>
      <c r="AP2" s="96"/>
      <c r="AQ2" s="96"/>
      <c r="AR2" s="96"/>
      <c r="AS2" s="96"/>
      <c r="AT2" s="18"/>
      <c r="AU2" s="96"/>
      <c r="AV2" s="96"/>
      <c r="AW2" s="96"/>
      <c r="AX2" s="96"/>
      <c r="AY2" s="96"/>
      <c r="AZ2" s="57"/>
      <c r="BA2" s="58"/>
      <c r="BB2" s="58"/>
      <c r="BC2" s="58"/>
      <c r="BD2" s="58"/>
      <c r="BE2" s="58"/>
      <c r="BF2" s="58"/>
      <c r="BG2" s="58"/>
      <c r="BH2" s="58"/>
      <c r="BI2" s="58"/>
      <c r="BJ2" s="58"/>
      <c r="BK2" s="58"/>
      <c r="BL2" s="58"/>
      <c r="BM2" s="58"/>
      <c r="BN2" s="58"/>
      <c r="BO2" s="58"/>
      <c r="BP2" s="58"/>
      <c r="BQ2" s="58"/>
      <c r="BR2" s="58"/>
      <c r="BS2" s="58"/>
      <c r="BT2" s="58"/>
      <c r="BU2" s="58"/>
      <c r="BV2" s="58"/>
      <c r="BW2" s="67"/>
      <c r="BX2" s="58"/>
      <c r="BY2" s="58"/>
      <c r="BZ2" s="58"/>
      <c r="CA2" s="96"/>
      <c r="CB2" s="102"/>
      <c r="CC2" s="102"/>
      <c r="CD2" s="102"/>
      <c r="CE2" s="103"/>
      <c r="CF2" s="103"/>
      <c r="CG2" s="96"/>
      <c r="CH2" s="96"/>
      <c r="CI2" s="96"/>
      <c r="CJ2" s="96"/>
      <c r="CK2" s="96"/>
      <c r="CL2" s="96"/>
      <c r="CM2" s="96"/>
      <c r="CN2" s="96"/>
      <c r="CO2" s="94"/>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5"/>
      <c r="EN2" s="95"/>
      <c r="EO2" s="95"/>
      <c r="EP2" s="95"/>
      <c r="EQ2" s="93"/>
      <c r="ER2" s="93"/>
      <c r="ES2" s="93"/>
      <c r="ET2" s="93"/>
      <c r="EU2" s="93"/>
    </row>
    <row r="3" spans="1:151" ht="17.399999999999999" x14ac:dyDescent="0.3">
      <c r="A3" s="65" t="s">
        <v>54</v>
      </c>
      <c r="B3" s="196" t="s">
        <v>111</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18"/>
      <c r="AP3" s="96"/>
      <c r="AQ3" s="96"/>
      <c r="AR3" s="96"/>
      <c r="AS3" s="96"/>
      <c r="AT3" s="18"/>
      <c r="AU3" s="96"/>
      <c r="AV3" s="96"/>
      <c r="AW3" s="96"/>
      <c r="AX3" s="96"/>
      <c r="AY3" s="96"/>
      <c r="AZ3" s="57"/>
      <c r="BA3" s="58"/>
      <c r="BB3" s="58"/>
      <c r="BC3" s="58"/>
      <c r="BD3" s="58"/>
      <c r="BE3" s="58"/>
      <c r="BF3" s="58"/>
      <c r="BG3" s="58"/>
      <c r="BH3" s="58"/>
      <c r="BI3" s="58"/>
      <c r="BJ3" s="58"/>
      <c r="BK3" s="58"/>
      <c r="BL3" s="58"/>
      <c r="BM3" s="58"/>
      <c r="BN3" s="58"/>
      <c r="BO3" s="58"/>
      <c r="BP3" s="58"/>
      <c r="BQ3" s="58"/>
      <c r="BR3" s="58"/>
      <c r="BS3" s="58"/>
      <c r="BT3" s="58"/>
      <c r="BU3" s="58"/>
      <c r="BV3" s="58"/>
      <c r="BW3" s="67"/>
      <c r="BX3" s="58"/>
      <c r="BY3" s="58"/>
      <c r="BZ3" s="58"/>
      <c r="CA3" s="96"/>
      <c r="CB3" s="102"/>
      <c r="CC3" s="102"/>
      <c r="CD3" s="102"/>
      <c r="CE3" s="103"/>
      <c r="CF3" s="103"/>
      <c r="CG3" s="96"/>
      <c r="CH3" s="96"/>
      <c r="CI3" s="96"/>
      <c r="CJ3" s="96"/>
      <c r="CK3" s="96"/>
      <c r="CL3" s="96"/>
      <c r="CM3" s="96"/>
      <c r="CN3" s="96"/>
      <c r="CO3" s="94"/>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5"/>
      <c r="EN3" s="95"/>
      <c r="EO3" s="95"/>
      <c r="EP3" s="95"/>
      <c r="EQ3" s="93"/>
      <c r="ER3" s="93"/>
      <c r="ES3" s="93"/>
      <c r="ET3" s="93"/>
      <c r="EU3" s="93"/>
    </row>
    <row r="4" spans="1:151" ht="12.75" customHeight="1" x14ac:dyDescent="0.25">
      <c r="A4" s="56"/>
      <c r="B4" s="197"/>
      <c r="C4" s="59"/>
      <c r="D4" s="59"/>
      <c r="E4" s="59"/>
      <c r="F4" s="59"/>
      <c r="G4" s="59"/>
      <c r="H4" s="59"/>
      <c r="I4" s="59"/>
      <c r="J4" s="59"/>
      <c r="K4" s="59"/>
      <c r="L4" s="59"/>
      <c r="M4" s="59"/>
      <c r="N4" s="59"/>
      <c r="O4" s="59"/>
      <c r="P4" s="59"/>
      <c r="Q4" s="59"/>
      <c r="R4" s="59"/>
      <c r="S4" s="59"/>
      <c r="T4" s="59"/>
      <c r="U4" s="59"/>
      <c r="V4" s="59"/>
      <c r="W4" s="59"/>
      <c r="X4" s="59"/>
      <c r="Y4" s="59"/>
      <c r="Z4" s="59"/>
      <c r="AA4" s="150"/>
      <c r="AB4" s="59"/>
      <c r="AC4" s="59"/>
      <c r="AD4" s="59"/>
      <c r="AE4" s="59"/>
      <c r="AF4" s="59"/>
      <c r="AG4" s="59"/>
      <c r="AH4" s="59"/>
      <c r="AI4" s="59"/>
      <c r="AJ4" s="59"/>
      <c r="AK4" s="59"/>
      <c r="AL4" s="59"/>
      <c r="AM4" s="59"/>
      <c r="AN4" s="59"/>
      <c r="AO4" s="18"/>
      <c r="AP4" s="96"/>
      <c r="AQ4" s="96"/>
      <c r="AR4" s="96"/>
      <c r="AS4" s="96"/>
      <c r="AT4" s="18"/>
      <c r="AU4" s="96"/>
      <c r="AV4" s="96"/>
      <c r="AW4" s="96"/>
      <c r="AX4" s="96"/>
      <c r="AY4" s="96"/>
      <c r="AZ4" s="57"/>
      <c r="BA4" s="58"/>
      <c r="BB4" s="58"/>
      <c r="BC4" s="58"/>
      <c r="BD4" s="58"/>
      <c r="BE4" s="58"/>
      <c r="BF4" s="58"/>
      <c r="BG4" s="58"/>
      <c r="BH4" s="58"/>
      <c r="BI4" s="58"/>
      <c r="BJ4" s="58"/>
      <c r="BK4" s="58"/>
      <c r="BL4" s="58"/>
      <c r="BM4" s="58"/>
      <c r="BN4" s="58"/>
      <c r="BO4" s="58"/>
      <c r="BP4" s="58"/>
      <c r="BQ4" s="58"/>
      <c r="BR4" s="58"/>
      <c r="BS4" s="58"/>
      <c r="BT4" s="58"/>
      <c r="BU4" s="58"/>
      <c r="BV4" s="58"/>
      <c r="BW4" s="67"/>
      <c r="BX4" s="58"/>
      <c r="BY4" s="58"/>
      <c r="BZ4" s="58"/>
      <c r="CA4" s="96"/>
      <c r="CB4" s="102"/>
      <c r="CC4" s="102"/>
      <c r="CD4" s="102"/>
      <c r="CE4" s="103"/>
      <c r="CF4" s="103"/>
      <c r="CG4" s="96"/>
      <c r="CH4" s="96"/>
      <c r="CI4" s="96"/>
      <c r="CJ4" s="96"/>
      <c r="CK4" s="96"/>
      <c r="CL4" s="96"/>
      <c r="CM4" s="96"/>
      <c r="CN4" s="96"/>
      <c r="CO4" s="94"/>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5"/>
      <c r="EN4" s="95"/>
      <c r="EO4" s="95"/>
      <c r="EP4" s="95"/>
      <c r="EQ4" s="93"/>
      <c r="ER4" s="93"/>
      <c r="ES4" s="93"/>
      <c r="ET4" s="93"/>
      <c r="EU4" s="93"/>
    </row>
    <row r="5" spans="1:151" ht="12.75" customHeight="1" x14ac:dyDescent="0.25">
      <c r="A5" s="56"/>
      <c r="B5" s="198" t="s">
        <v>32</v>
      </c>
      <c r="C5" s="59"/>
      <c r="D5" s="59"/>
      <c r="E5" s="59"/>
      <c r="F5" s="59"/>
      <c r="G5" s="59"/>
      <c r="H5" s="59"/>
      <c r="I5" s="59"/>
      <c r="J5" s="59"/>
      <c r="K5" s="150"/>
      <c r="L5" s="150"/>
      <c r="M5" s="150"/>
      <c r="N5" s="150"/>
      <c r="O5" s="150"/>
      <c r="P5" s="150"/>
      <c r="Q5" s="150"/>
      <c r="R5" s="150"/>
      <c r="S5" s="150"/>
      <c r="T5" s="59"/>
      <c r="U5" s="59"/>
      <c r="V5" s="59"/>
      <c r="W5" s="59"/>
      <c r="X5" s="59"/>
      <c r="Y5" s="59"/>
      <c r="Z5" s="59"/>
      <c r="AA5" s="150"/>
      <c r="AB5" s="59"/>
      <c r="AC5" s="59"/>
      <c r="AD5" s="59"/>
      <c r="AE5" s="59"/>
      <c r="AF5" s="59"/>
      <c r="AG5" s="59"/>
      <c r="AH5" s="59"/>
      <c r="AI5" s="59"/>
      <c r="AJ5" s="59"/>
      <c r="AK5" s="59"/>
      <c r="AL5" s="59"/>
      <c r="AM5" s="59"/>
      <c r="AN5" s="59"/>
      <c r="AO5" s="18"/>
      <c r="AP5" s="96"/>
      <c r="AQ5" s="96"/>
      <c r="AR5" s="96"/>
      <c r="AS5" s="96"/>
      <c r="AT5" s="18"/>
      <c r="AU5" s="96"/>
      <c r="AV5" s="96"/>
      <c r="AW5" s="96"/>
      <c r="AX5" s="96"/>
      <c r="AY5" s="96"/>
      <c r="AZ5" s="57"/>
      <c r="BA5" s="58"/>
      <c r="BB5" s="58"/>
      <c r="BC5" s="58"/>
      <c r="BD5" s="58"/>
      <c r="BE5" s="58"/>
      <c r="BF5" s="58"/>
      <c r="BG5" s="58"/>
      <c r="BH5" s="58"/>
      <c r="BI5" s="58"/>
      <c r="BJ5" s="58"/>
      <c r="BK5" s="58"/>
      <c r="BL5" s="58"/>
      <c r="BM5" s="58"/>
      <c r="BN5" s="58"/>
      <c r="BO5" s="58"/>
      <c r="BP5" s="58"/>
      <c r="BQ5" s="58"/>
      <c r="BR5" s="58"/>
      <c r="BS5" s="58"/>
      <c r="BT5" s="58"/>
      <c r="BU5" s="58"/>
      <c r="BV5" s="58"/>
      <c r="BW5" s="67"/>
      <c r="BX5" s="58"/>
      <c r="BY5" s="58"/>
      <c r="BZ5" s="58"/>
      <c r="CA5" s="96"/>
      <c r="CB5" s="102"/>
      <c r="CC5" s="102"/>
      <c r="CD5" s="102"/>
      <c r="CE5" s="103"/>
      <c r="CF5" s="103"/>
      <c r="CG5" s="96"/>
      <c r="CH5" s="96"/>
      <c r="CI5" s="96"/>
      <c r="CJ5" s="96"/>
      <c r="CK5" s="96"/>
      <c r="CL5" s="96"/>
      <c r="CM5" s="96"/>
      <c r="CN5" s="96"/>
      <c r="CO5" s="94"/>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5"/>
      <c r="EN5" s="95"/>
      <c r="EO5" s="95"/>
      <c r="EP5" s="95"/>
      <c r="EQ5" s="93"/>
      <c r="ER5" s="93"/>
      <c r="ES5" s="93"/>
      <c r="ET5" s="93"/>
      <c r="EU5" s="93"/>
    </row>
    <row r="6" spans="1:151" ht="12.75" customHeight="1" x14ac:dyDescent="0.25">
      <c r="A6" s="56"/>
      <c r="B6" s="197"/>
      <c r="C6" s="59"/>
      <c r="D6" s="59"/>
      <c r="E6" s="59"/>
      <c r="F6" s="59"/>
      <c r="G6" s="59"/>
      <c r="H6" s="59"/>
      <c r="I6" s="59"/>
      <c r="J6" s="59"/>
      <c r="K6" s="150"/>
      <c r="L6" s="150"/>
      <c r="M6" s="150"/>
      <c r="N6" s="150"/>
      <c r="O6" s="150"/>
      <c r="P6" s="150"/>
      <c r="Q6" s="150"/>
      <c r="R6" s="150"/>
      <c r="S6" s="150"/>
      <c r="T6" s="59"/>
      <c r="U6" s="59"/>
      <c r="V6" s="59"/>
      <c r="W6" s="59"/>
      <c r="X6" s="59"/>
      <c r="Y6" s="59"/>
      <c r="Z6" s="59"/>
      <c r="AA6" s="150"/>
      <c r="AB6" s="59"/>
      <c r="AC6" s="59"/>
      <c r="AD6" s="59"/>
      <c r="AE6" s="59"/>
      <c r="AF6" s="59"/>
      <c r="AG6" s="59"/>
      <c r="AH6" s="59"/>
      <c r="AI6" s="59"/>
      <c r="AJ6" s="59"/>
      <c r="AK6" s="59"/>
      <c r="AL6" s="59"/>
      <c r="AM6" s="59"/>
      <c r="AN6" s="59"/>
      <c r="AO6" s="18"/>
      <c r="AP6" s="96"/>
      <c r="AQ6" s="96"/>
      <c r="AR6" s="96"/>
      <c r="AS6" s="96"/>
      <c r="AT6" s="18"/>
      <c r="AU6" s="96"/>
      <c r="AV6" s="96"/>
      <c r="AW6" s="96"/>
      <c r="AX6" s="96"/>
      <c r="AY6" s="96"/>
      <c r="AZ6" s="57"/>
      <c r="BA6" s="58"/>
      <c r="BB6" s="58"/>
      <c r="BC6" s="58"/>
      <c r="BD6" s="58"/>
      <c r="BE6" s="67"/>
      <c r="BF6" s="67"/>
      <c r="BG6" s="67"/>
      <c r="BH6" s="58"/>
      <c r="BI6" s="58"/>
      <c r="BJ6" s="58"/>
      <c r="BK6" s="58"/>
      <c r="BL6" s="58"/>
      <c r="BM6" s="58"/>
      <c r="BN6" s="58"/>
      <c r="BO6" s="58"/>
      <c r="BP6" s="58"/>
      <c r="BQ6" s="58"/>
      <c r="BR6" s="58"/>
      <c r="BS6" s="58"/>
      <c r="BT6" s="58"/>
      <c r="BU6" s="58"/>
      <c r="BV6" s="58"/>
      <c r="BW6" s="67"/>
      <c r="BX6" s="58"/>
      <c r="BY6" s="58"/>
      <c r="BZ6" s="58"/>
      <c r="CA6" s="96"/>
      <c r="CB6" s="102"/>
      <c r="CC6" s="102"/>
      <c r="CD6" s="102"/>
      <c r="CE6" s="103"/>
      <c r="CF6" s="103"/>
      <c r="CG6" s="96"/>
      <c r="CH6" s="96"/>
      <c r="CI6" s="93"/>
      <c r="CJ6" s="93"/>
      <c r="CK6" s="93"/>
      <c r="CL6" s="93"/>
      <c r="CM6" s="93"/>
      <c r="CN6" s="93"/>
      <c r="CO6" s="94"/>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5"/>
      <c r="EN6" s="95"/>
      <c r="EO6" s="95"/>
      <c r="EP6" s="95"/>
      <c r="EQ6" s="93"/>
      <c r="ER6" s="93"/>
      <c r="ES6" s="93"/>
      <c r="ET6" s="93"/>
      <c r="EU6" s="93"/>
    </row>
    <row r="7" spans="1:151" ht="20.25" customHeight="1" x14ac:dyDescent="0.25">
      <c r="A7" s="222" t="s">
        <v>0</v>
      </c>
      <c r="B7" s="222" t="s">
        <v>131</v>
      </c>
      <c r="C7" s="223">
        <v>1</v>
      </c>
      <c r="D7" s="227" t="s">
        <v>70</v>
      </c>
      <c r="E7" s="230" t="s">
        <v>71</v>
      </c>
      <c r="F7" s="248">
        <v>2</v>
      </c>
      <c r="G7" s="244" t="s">
        <v>72</v>
      </c>
      <c r="H7" s="295" t="s">
        <v>73</v>
      </c>
      <c r="I7" s="222">
        <v>3</v>
      </c>
      <c r="J7" s="284" t="s">
        <v>75</v>
      </c>
      <c r="K7" s="283" t="s">
        <v>76</v>
      </c>
      <c r="L7" s="284" t="s">
        <v>77</v>
      </c>
      <c r="M7" s="287" t="s">
        <v>98</v>
      </c>
      <c r="N7" s="287" t="s">
        <v>78</v>
      </c>
      <c r="O7" s="287" t="s">
        <v>79</v>
      </c>
      <c r="P7" s="284" t="s">
        <v>80</v>
      </c>
      <c r="Q7" s="284" t="s">
        <v>81</v>
      </c>
      <c r="R7" s="237" t="s">
        <v>82</v>
      </c>
      <c r="S7" s="239" t="s">
        <v>83</v>
      </c>
      <c r="T7" s="239" t="s">
        <v>84</v>
      </c>
      <c r="U7" s="239" t="s">
        <v>85</v>
      </c>
      <c r="V7" s="228">
        <v>4</v>
      </c>
      <c r="W7" s="282" t="s">
        <v>69</v>
      </c>
      <c r="X7" s="282" t="s">
        <v>68</v>
      </c>
      <c r="Y7" s="282" t="s">
        <v>67</v>
      </c>
      <c r="Z7" s="226" t="s">
        <v>7</v>
      </c>
      <c r="AA7" s="275" t="s">
        <v>8</v>
      </c>
      <c r="AB7" s="275" t="s">
        <v>9</v>
      </c>
      <c r="AC7" s="229" t="s">
        <v>10</v>
      </c>
      <c r="AD7" s="280" t="s">
        <v>11</v>
      </c>
      <c r="AE7" s="280" t="s">
        <v>12</v>
      </c>
      <c r="AF7" s="229" t="s">
        <v>14</v>
      </c>
      <c r="AG7" s="243" t="s">
        <v>15</v>
      </c>
      <c r="AH7" s="243" t="s">
        <v>16</v>
      </c>
      <c r="AI7" s="243" t="s">
        <v>17</v>
      </c>
      <c r="AJ7" s="258" t="s">
        <v>18</v>
      </c>
      <c r="AK7" s="243" t="s">
        <v>19</v>
      </c>
      <c r="AL7" s="243" t="s">
        <v>20</v>
      </c>
      <c r="AM7" s="243" t="s">
        <v>21</v>
      </c>
      <c r="AN7" s="243" t="s">
        <v>22</v>
      </c>
      <c r="AO7" s="243" t="s">
        <v>23</v>
      </c>
      <c r="AP7" s="243" t="s">
        <v>55</v>
      </c>
      <c r="AQ7" s="243" t="s">
        <v>60</v>
      </c>
      <c r="AR7" s="243" t="s">
        <v>61</v>
      </c>
      <c r="AS7" s="276" t="s">
        <v>24</v>
      </c>
      <c r="AT7" s="274" t="s">
        <v>25</v>
      </c>
      <c r="AU7" s="274" t="s">
        <v>26</v>
      </c>
      <c r="AV7" s="274" t="s">
        <v>27</v>
      </c>
      <c r="AW7" s="290" t="s">
        <v>52</v>
      </c>
      <c r="AX7" s="291" t="s">
        <v>53</v>
      </c>
      <c r="AY7" s="310" t="s">
        <v>63</v>
      </c>
      <c r="AZ7" s="310" t="s">
        <v>62</v>
      </c>
      <c r="BA7" s="294" t="s">
        <v>1</v>
      </c>
      <c r="BB7" s="302" t="s">
        <v>2</v>
      </c>
      <c r="BC7" s="292" t="s">
        <v>3</v>
      </c>
      <c r="BD7" s="10"/>
      <c r="BE7" s="17"/>
      <c r="BF7" s="17"/>
      <c r="BG7" s="17"/>
      <c r="BH7" s="96"/>
      <c r="BI7" s="96"/>
      <c r="BJ7" s="96"/>
      <c r="BK7" s="101"/>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5"/>
      <c r="DJ7" s="95"/>
      <c r="DK7" s="95"/>
      <c r="DL7" s="95"/>
      <c r="DM7" s="93"/>
      <c r="DN7" s="93"/>
      <c r="DO7" s="93"/>
      <c r="DP7" s="93"/>
      <c r="DQ7" s="93"/>
      <c r="EM7"/>
      <c r="EN7"/>
      <c r="EO7"/>
      <c r="EP7"/>
    </row>
    <row r="8" spans="1:151" ht="24" customHeight="1" x14ac:dyDescent="0.25">
      <c r="A8" s="222"/>
      <c r="B8" s="222"/>
      <c r="C8" s="223"/>
      <c r="D8" s="227"/>
      <c r="E8" s="231"/>
      <c r="F8" s="249"/>
      <c r="G8" s="245"/>
      <c r="H8" s="295"/>
      <c r="I8" s="222"/>
      <c r="J8" s="284"/>
      <c r="K8" s="283"/>
      <c r="L8" s="284"/>
      <c r="M8" s="288"/>
      <c r="N8" s="288"/>
      <c r="O8" s="288"/>
      <c r="P8" s="284"/>
      <c r="Q8" s="284"/>
      <c r="R8" s="238"/>
      <c r="S8" s="240"/>
      <c r="T8" s="240"/>
      <c r="U8" s="240"/>
      <c r="V8" s="228"/>
      <c r="W8" s="282"/>
      <c r="X8" s="282"/>
      <c r="Y8" s="282"/>
      <c r="Z8" s="226"/>
      <c r="AA8" s="275"/>
      <c r="AB8" s="275"/>
      <c r="AC8" s="229"/>
      <c r="AD8" s="281"/>
      <c r="AE8" s="281"/>
      <c r="AF8" s="229"/>
      <c r="AG8" s="243"/>
      <c r="AH8" s="243"/>
      <c r="AI8" s="243"/>
      <c r="AJ8" s="259"/>
      <c r="AK8" s="243"/>
      <c r="AL8" s="243"/>
      <c r="AM8" s="243"/>
      <c r="AN8" s="243"/>
      <c r="AO8" s="243"/>
      <c r="AP8" s="243"/>
      <c r="AQ8" s="243"/>
      <c r="AR8" s="243"/>
      <c r="AS8" s="276"/>
      <c r="AT8" s="274"/>
      <c r="AU8" s="274"/>
      <c r="AV8" s="274"/>
      <c r="AW8" s="290"/>
      <c r="AX8" s="291"/>
      <c r="AY8" s="311"/>
      <c r="AZ8" s="311"/>
      <c r="BA8" s="294"/>
      <c r="BB8" s="303"/>
      <c r="BC8" s="293"/>
      <c r="BD8" s="10"/>
      <c r="BE8" s="17"/>
      <c r="BF8" s="17"/>
      <c r="BG8" s="17"/>
      <c r="BH8" s="96"/>
      <c r="BI8" s="96"/>
      <c r="BJ8" s="96"/>
      <c r="BK8" s="96"/>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5"/>
      <c r="DC8" s="95"/>
      <c r="DD8" s="95"/>
      <c r="DE8" s="95"/>
      <c r="DF8" s="93"/>
      <c r="DG8" s="93"/>
      <c r="DH8" s="93"/>
      <c r="DI8" s="93"/>
      <c r="DJ8" s="93"/>
      <c r="DK8" s="93"/>
      <c r="DL8" s="93"/>
      <c r="DM8" s="93"/>
      <c r="DN8" s="93"/>
      <c r="DO8" s="93"/>
      <c r="DP8" s="93"/>
      <c r="DQ8" s="93"/>
      <c r="EM8"/>
      <c r="EN8"/>
      <c r="EO8"/>
      <c r="EP8"/>
    </row>
    <row r="9" spans="1:151" x14ac:dyDescent="0.25">
      <c r="A9" s="204">
        <v>1</v>
      </c>
      <c r="B9" s="205" t="s">
        <v>103</v>
      </c>
      <c r="C9" s="41"/>
      <c r="D9" s="32" t="s">
        <v>120</v>
      </c>
      <c r="E9" s="32">
        <v>1</v>
      </c>
      <c r="F9" s="8"/>
      <c r="G9" s="34" t="s">
        <v>121</v>
      </c>
      <c r="H9" s="206" t="s">
        <v>120</v>
      </c>
      <c r="I9" s="8"/>
      <c r="J9" s="39" t="s">
        <v>120</v>
      </c>
      <c r="K9" s="38" t="s">
        <v>120</v>
      </c>
      <c r="L9" s="207">
        <f>(903+320)/1246</f>
        <v>0.9815409309791332</v>
      </c>
      <c r="M9" s="38" t="s">
        <v>120</v>
      </c>
      <c r="N9" s="39">
        <v>1</v>
      </c>
      <c r="O9" s="39" t="s">
        <v>121</v>
      </c>
      <c r="P9" s="38">
        <v>0</v>
      </c>
      <c r="Q9" s="38" t="s">
        <v>120</v>
      </c>
      <c r="R9" s="39" t="s">
        <v>120</v>
      </c>
      <c r="S9" s="39">
        <f>3/3</f>
        <v>1</v>
      </c>
      <c r="T9" s="39" t="s">
        <v>120</v>
      </c>
      <c r="U9" s="39">
        <f>33/33</f>
        <v>1</v>
      </c>
      <c r="V9" s="71"/>
      <c r="W9" s="42">
        <v>3</v>
      </c>
      <c r="X9" s="189">
        <v>2</v>
      </c>
      <c r="Y9" s="42">
        <v>2</v>
      </c>
      <c r="Z9" s="43">
        <f t="shared" ref="Z9:Z17" si="0">SUM(AA9:AB9)</f>
        <v>60</v>
      </c>
      <c r="AA9" s="77">
        <f>IF(D9="Đ",30,0)</f>
        <v>30</v>
      </c>
      <c r="AB9" s="77">
        <f>E9*30</f>
        <v>30</v>
      </c>
      <c r="AC9" s="44">
        <f t="shared" ref="AC9:AC17" si="1">SUM(AD9:AE9)</f>
        <v>40</v>
      </c>
      <c r="AD9" s="35">
        <f>IF(G9="C",20,0)</f>
        <v>20</v>
      </c>
      <c r="AE9" s="209">
        <f>IF(H9="Đ",20,IF(H9="CD",10,IF(H9="TC",5,0)))</f>
        <v>20</v>
      </c>
      <c r="AF9" s="44">
        <f t="shared" ref="AF9:AF17" si="2">SUM(AG9:AR9)</f>
        <v>359.26163723916534</v>
      </c>
      <c r="AG9" s="38">
        <f>IF(J9="Đ",50,J9*40)</f>
        <v>50</v>
      </c>
      <c r="AH9" s="38">
        <f>IF(K9="Đ",50,K9*40)</f>
        <v>50</v>
      </c>
      <c r="AI9" s="210">
        <f>L9*40</f>
        <v>39.261637239165324</v>
      </c>
      <c r="AJ9" s="38">
        <f>IF(M9="Đ",30,0)</f>
        <v>30</v>
      </c>
      <c r="AK9" s="38">
        <f>N9*30</f>
        <v>30</v>
      </c>
      <c r="AL9" s="38">
        <f>IF(O9="C",30,0)</f>
        <v>30</v>
      </c>
      <c r="AM9" s="38">
        <f>-(P9*20)</f>
        <v>0</v>
      </c>
      <c r="AN9" s="38">
        <f>IF(Q9="Đ",40,(Q9*30))</f>
        <v>40</v>
      </c>
      <c r="AO9" s="38">
        <f>IF(R9="Đ",20,IF(R9="T",10,0))</f>
        <v>20</v>
      </c>
      <c r="AP9" s="38">
        <f>S9*20</f>
        <v>20</v>
      </c>
      <c r="AQ9" s="38">
        <f>IF(T9="Đ",20,IF(T9="T",10,0))</f>
        <v>20</v>
      </c>
      <c r="AR9" s="38">
        <f>U9*30</f>
        <v>30</v>
      </c>
      <c r="AS9" s="70">
        <f t="shared" ref="AS9:AS17" si="3">SUM(AT9:AV9)</f>
        <v>100</v>
      </c>
      <c r="AT9" s="45">
        <f>IF(W9=3,20, IF(W9=2,15, IF(W9=1,10,0)))</f>
        <v>20</v>
      </c>
      <c r="AU9" s="45">
        <f>Y9*20</f>
        <v>40</v>
      </c>
      <c r="AV9" s="45">
        <f t="shared" ref="AV9:AV17" si="4">Y9*20</f>
        <v>40</v>
      </c>
      <c r="AW9" s="114">
        <f t="shared" ref="AW9:AW17" si="5">BS23</f>
        <v>65</v>
      </c>
      <c r="AX9" s="114">
        <f t="shared" ref="AX9:AX17" si="6">O37</f>
        <v>70</v>
      </c>
      <c r="AY9" s="89">
        <f t="shared" ref="AY9:AY17" si="7">Z9+AC9+AF9+AS9+AW9+AX9</f>
        <v>694.26163723916534</v>
      </c>
      <c r="AZ9" s="89">
        <v>30</v>
      </c>
      <c r="BA9" s="80">
        <f>AY9+AZ9</f>
        <v>724.26163723916534</v>
      </c>
      <c r="BB9" s="76">
        <v>728</v>
      </c>
      <c r="BC9" s="31" t="str">
        <f>IF(BA9&gt;=85%*700, "Tốt",IF(AND(BA9&gt;=70%*700, BA9&lt;85%*700),"Khá",IF(AND(BA9&gt;=50%*700,BA9&lt;70%*700),"Trung bình","Yếu")))</f>
        <v>Tốt</v>
      </c>
      <c r="BD9" s="10"/>
      <c r="BE9" s="14"/>
      <c r="BF9" s="17"/>
      <c r="BG9" s="17"/>
      <c r="BH9" s="96"/>
      <c r="BI9" s="96"/>
      <c r="BJ9" s="96"/>
      <c r="BK9" s="96"/>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5"/>
      <c r="DC9" s="95"/>
      <c r="DD9" s="95"/>
      <c r="DE9" s="95"/>
      <c r="DF9" s="93"/>
      <c r="DG9" s="93"/>
      <c r="DH9" s="93"/>
      <c r="DI9" s="93"/>
      <c r="DJ9" s="93"/>
      <c r="DK9" s="93"/>
      <c r="DL9" s="93"/>
      <c r="DM9" s="93"/>
      <c r="DN9" s="93"/>
      <c r="DO9" s="93"/>
      <c r="DP9" s="93"/>
      <c r="DQ9" s="93"/>
      <c r="EM9"/>
      <c r="EN9"/>
      <c r="EO9"/>
      <c r="EP9"/>
    </row>
    <row r="10" spans="1:151" x14ac:dyDescent="0.25">
      <c r="A10" s="204">
        <v>2</v>
      </c>
      <c r="B10" s="205" t="s">
        <v>102</v>
      </c>
      <c r="C10" s="41"/>
      <c r="D10" s="32" t="s">
        <v>120</v>
      </c>
      <c r="E10" s="32">
        <v>1</v>
      </c>
      <c r="F10" s="8"/>
      <c r="G10" s="34" t="s">
        <v>121</v>
      </c>
      <c r="H10" s="206" t="s">
        <v>134</v>
      </c>
      <c r="I10" s="8"/>
      <c r="J10" s="39" t="s">
        <v>120</v>
      </c>
      <c r="K10" s="38" t="s">
        <v>120</v>
      </c>
      <c r="L10" s="207">
        <f>615/671</f>
        <v>0.91654247391952315</v>
      </c>
      <c r="M10" s="190" t="s">
        <v>120</v>
      </c>
      <c r="N10" s="39">
        <v>1</v>
      </c>
      <c r="O10" s="40" t="s">
        <v>121</v>
      </c>
      <c r="P10" s="38">
        <v>0</v>
      </c>
      <c r="Q10" s="38" t="s">
        <v>120</v>
      </c>
      <c r="R10" s="39" t="s">
        <v>120</v>
      </c>
      <c r="S10" s="39">
        <f>3/3</f>
        <v>1</v>
      </c>
      <c r="T10" s="39" t="s">
        <v>120</v>
      </c>
      <c r="U10" s="39">
        <f>26/26</f>
        <v>1</v>
      </c>
      <c r="V10" s="71"/>
      <c r="W10" s="42">
        <v>3</v>
      </c>
      <c r="X10" s="42">
        <v>2</v>
      </c>
      <c r="Y10" s="208">
        <v>2</v>
      </c>
      <c r="Z10" s="43">
        <f t="shared" si="0"/>
        <v>60</v>
      </c>
      <c r="AA10" s="77">
        <f t="shared" ref="AA10:AA17" si="8">IF(D10="Đ",30,0)</f>
        <v>30</v>
      </c>
      <c r="AB10" s="77">
        <f t="shared" ref="AB10:AB17" si="9">E10*30</f>
        <v>30</v>
      </c>
      <c r="AC10" s="44">
        <f t="shared" si="1"/>
        <v>25</v>
      </c>
      <c r="AD10" s="35">
        <f t="shared" ref="AD10:AD17" si="10">IF(G10="C",20,0)</f>
        <v>20</v>
      </c>
      <c r="AE10" s="209">
        <f t="shared" ref="AE10:AE17" si="11">IF(H10="Đ",20,IF(H10="CD",10,IF(H10="TC",5,0)))</f>
        <v>5</v>
      </c>
      <c r="AF10" s="44">
        <f t="shared" si="2"/>
        <v>356.66169895678092</v>
      </c>
      <c r="AG10" s="38">
        <f t="shared" ref="AG10:AG17" si="12">IF(J10="Đ",50,J10*40)</f>
        <v>50</v>
      </c>
      <c r="AH10" s="38">
        <f t="shared" ref="AH10:AH17" si="13">IF(K10="Đ",50,K10*40)</f>
        <v>50</v>
      </c>
      <c r="AI10" s="210">
        <f t="shared" ref="AI10:AI17" si="14">L10*40</f>
        <v>36.661698956780924</v>
      </c>
      <c r="AJ10" s="38">
        <f t="shared" ref="AJ10:AJ17" si="15">IF(M10="Đ",30,0)</f>
        <v>30</v>
      </c>
      <c r="AK10" s="38">
        <f t="shared" ref="AK10:AK17" si="16">N10*30</f>
        <v>30</v>
      </c>
      <c r="AL10" s="38">
        <f t="shared" ref="AL10:AL17" si="17">IF(O10="C",30,0)</f>
        <v>30</v>
      </c>
      <c r="AM10" s="38">
        <f t="shared" ref="AM10:AM17" si="18">-(P10*20)</f>
        <v>0</v>
      </c>
      <c r="AN10" s="38">
        <f>IF(Q10="Đ",40,(Q10*30))</f>
        <v>40</v>
      </c>
      <c r="AO10" s="38">
        <f t="shared" ref="AO10:AO17" si="19">IF(R10="Đ",20,IF(R10="T",10,0))</f>
        <v>20</v>
      </c>
      <c r="AP10" s="38">
        <f t="shared" ref="AP10:AP17" si="20">S10*20</f>
        <v>20</v>
      </c>
      <c r="AQ10" s="38">
        <f t="shared" ref="AQ10:AQ17" si="21">IF(T10="Đ",20,IF(T10="T",10,0))</f>
        <v>20</v>
      </c>
      <c r="AR10" s="38">
        <f t="shared" ref="AR10:AR17" si="22">U10*30</f>
        <v>30</v>
      </c>
      <c r="AS10" s="70">
        <f t="shared" si="3"/>
        <v>100</v>
      </c>
      <c r="AT10" s="45">
        <f t="shared" ref="AT10:AT17" si="23">IF(W10=3,20, IF(W10=2,15, IF(W10=1,10,0)))</f>
        <v>20</v>
      </c>
      <c r="AU10" s="45">
        <f t="shared" ref="AU10:AU17" si="24">X10*20</f>
        <v>40</v>
      </c>
      <c r="AV10" s="211">
        <f t="shared" si="4"/>
        <v>40</v>
      </c>
      <c r="AW10" s="114">
        <f t="shared" si="5"/>
        <v>70</v>
      </c>
      <c r="AX10" s="114">
        <f t="shared" si="6"/>
        <v>70</v>
      </c>
      <c r="AY10" s="89">
        <f t="shared" si="7"/>
        <v>681.66169895678092</v>
      </c>
      <c r="AZ10" s="89">
        <v>20</v>
      </c>
      <c r="BA10" s="80">
        <f>AY10+AZ10</f>
        <v>701.66169895678092</v>
      </c>
      <c r="BB10" s="76">
        <v>720</v>
      </c>
      <c r="BC10" s="31" t="str">
        <f t="shared" ref="BC10:BC17" si="25">IF(BA10&gt;=85%*700, "Tốt",IF(AND(BA10&gt;=70%*700, BA10&lt;85%*700),"Khá",IF(AND(BA10&gt;=50%*700,BA10&lt;70%*700),"Trung bình","Yếu")))</f>
        <v>Tốt</v>
      </c>
      <c r="BD10" s="10"/>
      <c r="BE10" s="14"/>
      <c r="BF10" s="17"/>
      <c r="BG10" s="17"/>
      <c r="BH10" s="96"/>
      <c r="BI10" s="96"/>
      <c r="BJ10" s="96"/>
      <c r="BK10" s="96"/>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5"/>
      <c r="DC10" s="95"/>
      <c r="DD10" s="95"/>
      <c r="DE10" s="95"/>
      <c r="DF10" s="93"/>
      <c r="DG10" s="93"/>
      <c r="DH10" s="93"/>
      <c r="DI10" s="93"/>
      <c r="DJ10" s="93"/>
      <c r="DK10" s="93"/>
      <c r="DL10" s="93"/>
      <c r="DM10" s="93"/>
      <c r="DN10" s="93"/>
      <c r="DO10" s="93"/>
      <c r="DP10" s="93"/>
      <c r="DQ10" s="93"/>
      <c r="EM10"/>
      <c r="EN10"/>
      <c r="EO10"/>
      <c r="EP10"/>
    </row>
    <row r="11" spans="1:151" x14ac:dyDescent="0.25">
      <c r="A11" s="204">
        <v>3</v>
      </c>
      <c r="B11" s="205" t="s">
        <v>104</v>
      </c>
      <c r="C11" s="41"/>
      <c r="D11" s="32" t="s">
        <v>120</v>
      </c>
      <c r="E11" s="32">
        <v>1</v>
      </c>
      <c r="F11" s="8"/>
      <c r="G11" s="34" t="s">
        <v>121</v>
      </c>
      <c r="H11" s="34" t="s">
        <v>120</v>
      </c>
      <c r="I11" s="8"/>
      <c r="J11" s="39" t="s">
        <v>120</v>
      </c>
      <c r="K11" s="40" t="s">
        <v>120</v>
      </c>
      <c r="L11" s="40">
        <v>0.99439999999999995</v>
      </c>
      <c r="M11" s="38" t="s">
        <v>120</v>
      </c>
      <c r="N11" s="39">
        <v>1</v>
      </c>
      <c r="O11" s="40" t="s">
        <v>121</v>
      </c>
      <c r="P11" s="38">
        <v>0</v>
      </c>
      <c r="Q11" s="199">
        <v>0.99439999999999995</v>
      </c>
      <c r="R11" s="39" t="s">
        <v>120</v>
      </c>
      <c r="S11" s="39">
        <f>3/3</f>
        <v>1</v>
      </c>
      <c r="T11" s="39" t="s">
        <v>120</v>
      </c>
      <c r="U11" s="39">
        <v>1</v>
      </c>
      <c r="V11" s="71"/>
      <c r="W11" s="42">
        <v>3</v>
      </c>
      <c r="X11" s="42">
        <v>2</v>
      </c>
      <c r="Y11" s="42">
        <v>2</v>
      </c>
      <c r="Z11" s="43">
        <f t="shared" si="0"/>
        <v>60</v>
      </c>
      <c r="AA11" s="77">
        <f t="shared" si="8"/>
        <v>30</v>
      </c>
      <c r="AB11" s="77">
        <f t="shared" si="9"/>
        <v>30</v>
      </c>
      <c r="AC11" s="44">
        <f t="shared" si="1"/>
        <v>40</v>
      </c>
      <c r="AD11" s="35">
        <f t="shared" si="10"/>
        <v>20</v>
      </c>
      <c r="AE11" s="35">
        <f t="shared" si="11"/>
        <v>20</v>
      </c>
      <c r="AF11" s="44">
        <f t="shared" si="2"/>
        <v>349.608</v>
      </c>
      <c r="AG11" s="38">
        <f t="shared" si="12"/>
        <v>50</v>
      </c>
      <c r="AH11" s="38">
        <f t="shared" si="13"/>
        <v>50</v>
      </c>
      <c r="AI11" s="200">
        <f t="shared" si="14"/>
        <v>39.775999999999996</v>
      </c>
      <c r="AJ11" s="38">
        <f t="shared" si="15"/>
        <v>30</v>
      </c>
      <c r="AK11" s="38">
        <f t="shared" si="16"/>
        <v>30</v>
      </c>
      <c r="AL11" s="38">
        <f t="shared" si="17"/>
        <v>30</v>
      </c>
      <c r="AM11" s="38">
        <f t="shared" si="18"/>
        <v>0</v>
      </c>
      <c r="AN11" s="200">
        <f t="shared" ref="AN11" si="26">IF(Q11="Đ",40,(Q11*30))</f>
        <v>29.831999999999997</v>
      </c>
      <c r="AO11" s="38">
        <f t="shared" si="19"/>
        <v>20</v>
      </c>
      <c r="AP11" s="38">
        <f t="shared" si="20"/>
        <v>20</v>
      </c>
      <c r="AQ11" s="38">
        <f t="shared" si="21"/>
        <v>20</v>
      </c>
      <c r="AR11" s="38">
        <f t="shared" si="22"/>
        <v>30</v>
      </c>
      <c r="AS11" s="70">
        <f t="shared" si="3"/>
        <v>100</v>
      </c>
      <c r="AT11" s="45">
        <f t="shared" si="23"/>
        <v>20</v>
      </c>
      <c r="AU11" s="45">
        <f t="shared" si="24"/>
        <v>40</v>
      </c>
      <c r="AV11" s="45">
        <f t="shared" si="4"/>
        <v>40</v>
      </c>
      <c r="AW11" s="114">
        <f t="shared" si="5"/>
        <v>66</v>
      </c>
      <c r="AX11" s="114">
        <f t="shared" si="6"/>
        <v>70</v>
      </c>
      <c r="AY11" s="89">
        <f t="shared" si="7"/>
        <v>685.60799999999995</v>
      </c>
      <c r="AZ11" s="89">
        <v>30</v>
      </c>
      <c r="BA11" s="80">
        <f t="shared" ref="BA11:BA17" si="27">AY11+AZ11</f>
        <v>715.60799999999995</v>
      </c>
      <c r="BB11" s="76">
        <v>717.6</v>
      </c>
      <c r="BC11" s="31" t="str">
        <f t="shared" si="25"/>
        <v>Tốt</v>
      </c>
      <c r="BD11" s="10"/>
      <c r="BE11" s="14"/>
      <c r="BF11" s="17"/>
      <c r="BG11" s="17"/>
      <c r="BH11" s="96"/>
      <c r="BI11" s="96"/>
      <c r="BJ11" s="96"/>
      <c r="BK11" s="96"/>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5"/>
      <c r="DC11" s="95"/>
      <c r="DD11" s="95"/>
      <c r="DE11" s="95"/>
      <c r="DF11" s="93"/>
      <c r="DG11" s="93"/>
      <c r="DH11" s="93"/>
      <c r="DI11" s="93"/>
      <c r="DJ11" s="93"/>
      <c r="DK11" s="93"/>
      <c r="DL11" s="93"/>
      <c r="DM11" s="93"/>
      <c r="DN11" s="93"/>
      <c r="DO11" s="93"/>
      <c r="DP11" s="93"/>
      <c r="DQ11" s="93"/>
      <c r="EM11"/>
      <c r="EN11"/>
      <c r="EO11"/>
      <c r="EP11"/>
    </row>
    <row r="12" spans="1:151" x14ac:dyDescent="0.25">
      <c r="A12" s="204">
        <v>4</v>
      </c>
      <c r="B12" s="205" t="s">
        <v>107</v>
      </c>
      <c r="C12" s="41"/>
      <c r="D12" s="32" t="s">
        <v>120</v>
      </c>
      <c r="E12" s="32">
        <v>1</v>
      </c>
      <c r="F12" s="8"/>
      <c r="G12" s="34" t="s">
        <v>121</v>
      </c>
      <c r="H12" s="206" t="s">
        <v>120</v>
      </c>
      <c r="I12" s="8"/>
      <c r="J12" s="39" t="s">
        <v>120</v>
      </c>
      <c r="K12" s="38" t="s">
        <v>120</v>
      </c>
      <c r="L12" s="141">
        <f>442/694</f>
        <v>0.63688760806916422</v>
      </c>
      <c r="M12" s="38" t="s">
        <v>120</v>
      </c>
      <c r="N12" s="39">
        <v>1</v>
      </c>
      <c r="O12" s="40" t="s">
        <v>121</v>
      </c>
      <c r="P12" s="38">
        <v>0</v>
      </c>
      <c r="Q12" s="39" t="s">
        <v>120</v>
      </c>
      <c r="R12" s="39" t="s">
        <v>120</v>
      </c>
      <c r="S12" s="39">
        <f>2/2</f>
        <v>1</v>
      </c>
      <c r="T12" s="39" t="s">
        <v>120</v>
      </c>
      <c r="U12" s="39">
        <f>22/22</f>
        <v>1</v>
      </c>
      <c r="V12" s="71"/>
      <c r="W12" s="42">
        <v>3</v>
      </c>
      <c r="X12" s="42">
        <v>2</v>
      </c>
      <c r="Y12" s="42">
        <v>2</v>
      </c>
      <c r="Z12" s="43">
        <f t="shared" si="0"/>
        <v>60</v>
      </c>
      <c r="AA12" s="77">
        <f t="shared" si="8"/>
        <v>30</v>
      </c>
      <c r="AB12" s="77">
        <f t="shared" si="9"/>
        <v>30</v>
      </c>
      <c r="AC12" s="44">
        <f t="shared" si="1"/>
        <v>40</v>
      </c>
      <c r="AD12" s="35">
        <f t="shared" si="10"/>
        <v>20</v>
      </c>
      <c r="AE12" s="209">
        <f t="shared" si="11"/>
        <v>20</v>
      </c>
      <c r="AF12" s="44">
        <f t="shared" si="2"/>
        <v>345.4755043227666</v>
      </c>
      <c r="AG12" s="38">
        <f t="shared" si="12"/>
        <v>50</v>
      </c>
      <c r="AH12" s="38">
        <f t="shared" si="13"/>
        <v>50</v>
      </c>
      <c r="AI12" s="143">
        <f t="shared" si="14"/>
        <v>25.475504322766568</v>
      </c>
      <c r="AJ12" s="38">
        <f t="shared" si="15"/>
        <v>30</v>
      </c>
      <c r="AK12" s="38">
        <f t="shared" si="16"/>
        <v>30</v>
      </c>
      <c r="AL12" s="38">
        <f t="shared" si="17"/>
        <v>30</v>
      </c>
      <c r="AM12" s="38">
        <f t="shared" si="18"/>
        <v>0</v>
      </c>
      <c r="AN12" s="38">
        <f t="shared" ref="AN12:AN17" si="28">IF(Q12="Đ",40,(Q12*30))</f>
        <v>40</v>
      </c>
      <c r="AO12" s="38">
        <f t="shared" si="19"/>
        <v>20</v>
      </c>
      <c r="AP12" s="38">
        <f t="shared" si="20"/>
        <v>20</v>
      </c>
      <c r="AQ12" s="38">
        <f t="shared" si="21"/>
        <v>20</v>
      </c>
      <c r="AR12" s="38">
        <f t="shared" si="22"/>
        <v>30</v>
      </c>
      <c r="AS12" s="70">
        <f t="shared" si="3"/>
        <v>100</v>
      </c>
      <c r="AT12" s="45">
        <f t="shared" si="23"/>
        <v>20</v>
      </c>
      <c r="AU12" s="45">
        <f t="shared" si="24"/>
        <v>40</v>
      </c>
      <c r="AV12" s="45">
        <f t="shared" si="4"/>
        <v>40</v>
      </c>
      <c r="AW12" s="114">
        <f t="shared" si="5"/>
        <v>54</v>
      </c>
      <c r="AX12" s="114">
        <f t="shared" si="6"/>
        <v>65</v>
      </c>
      <c r="AY12" s="89">
        <f t="shared" si="7"/>
        <v>664.4755043227666</v>
      </c>
      <c r="AZ12" s="89">
        <v>20</v>
      </c>
      <c r="BA12" s="80">
        <f t="shared" si="27"/>
        <v>684.4755043227666</v>
      </c>
      <c r="BB12" s="76">
        <v>713</v>
      </c>
      <c r="BC12" s="31" t="str">
        <f t="shared" si="25"/>
        <v>Tốt</v>
      </c>
      <c r="BD12" s="10"/>
      <c r="BE12" s="14"/>
      <c r="BF12" s="17"/>
      <c r="BG12" s="17"/>
      <c r="BH12" s="96"/>
      <c r="BI12" s="96"/>
      <c r="BJ12" s="96"/>
      <c r="BK12" s="96"/>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5"/>
      <c r="DC12" s="95"/>
      <c r="DD12" s="95"/>
      <c r="DE12" s="95"/>
      <c r="DF12" s="93"/>
      <c r="DG12" s="93"/>
      <c r="DH12" s="93"/>
      <c r="DI12" s="93"/>
      <c r="DJ12" s="93"/>
      <c r="DK12" s="93"/>
      <c r="DL12" s="93"/>
      <c r="DM12" s="93"/>
      <c r="DN12" s="93"/>
      <c r="DO12" s="93"/>
      <c r="DP12" s="93"/>
      <c r="DQ12" s="93"/>
      <c r="EM12"/>
      <c r="EN12"/>
      <c r="EO12"/>
      <c r="EP12"/>
    </row>
    <row r="13" spans="1:151" x14ac:dyDescent="0.25">
      <c r="A13" s="204">
        <v>5</v>
      </c>
      <c r="B13" s="205" t="s">
        <v>110</v>
      </c>
      <c r="C13" s="41"/>
      <c r="D13" s="32" t="s">
        <v>120</v>
      </c>
      <c r="E13" s="32">
        <v>1</v>
      </c>
      <c r="F13" s="8"/>
      <c r="G13" s="34" t="s">
        <v>121</v>
      </c>
      <c r="H13" s="206" t="s">
        <v>134</v>
      </c>
      <c r="I13" s="8"/>
      <c r="J13" s="192" t="s">
        <v>120</v>
      </c>
      <c r="K13" s="192" t="s">
        <v>120</v>
      </c>
      <c r="L13" s="194">
        <f>(521+136)/703</f>
        <v>0.93456614509246083</v>
      </c>
      <c r="M13" s="192" t="s">
        <v>120</v>
      </c>
      <c r="N13" s="193">
        <v>1</v>
      </c>
      <c r="O13" s="192" t="s">
        <v>121</v>
      </c>
      <c r="P13" s="38">
        <v>0</v>
      </c>
      <c r="Q13" s="38" t="s">
        <v>120</v>
      </c>
      <c r="R13" s="39" t="s">
        <v>120</v>
      </c>
      <c r="S13" s="39">
        <f>2/2</f>
        <v>1</v>
      </c>
      <c r="T13" s="39" t="s">
        <v>120</v>
      </c>
      <c r="U13" s="39">
        <f>25/25</f>
        <v>1</v>
      </c>
      <c r="V13" s="71"/>
      <c r="W13" s="42">
        <v>3</v>
      </c>
      <c r="X13" s="208">
        <v>2</v>
      </c>
      <c r="Y13" s="208">
        <v>2</v>
      </c>
      <c r="Z13" s="43">
        <f t="shared" si="0"/>
        <v>60</v>
      </c>
      <c r="AA13" s="77">
        <f t="shared" si="8"/>
        <v>30</v>
      </c>
      <c r="AB13" s="77">
        <f t="shared" si="9"/>
        <v>30</v>
      </c>
      <c r="AC13" s="44">
        <f t="shared" si="1"/>
        <v>25</v>
      </c>
      <c r="AD13" s="35">
        <f t="shared" si="10"/>
        <v>20</v>
      </c>
      <c r="AE13" s="209">
        <f t="shared" si="11"/>
        <v>5</v>
      </c>
      <c r="AF13" s="44">
        <f t="shared" si="2"/>
        <v>357.38264580369844</v>
      </c>
      <c r="AG13" s="38">
        <f t="shared" si="12"/>
        <v>50</v>
      </c>
      <c r="AH13" s="38">
        <f t="shared" si="13"/>
        <v>50</v>
      </c>
      <c r="AI13" s="143">
        <f t="shared" si="14"/>
        <v>37.382645803698431</v>
      </c>
      <c r="AJ13" s="38">
        <f t="shared" si="15"/>
        <v>30</v>
      </c>
      <c r="AK13" s="38">
        <f t="shared" si="16"/>
        <v>30</v>
      </c>
      <c r="AL13" s="38">
        <f t="shared" si="17"/>
        <v>30</v>
      </c>
      <c r="AM13" s="38">
        <f t="shared" si="18"/>
        <v>0</v>
      </c>
      <c r="AN13" s="38">
        <f t="shared" si="28"/>
        <v>40</v>
      </c>
      <c r="AO13" s="38">
        <f t="shared" si="19"/>
        <v>20</v>
      </c>
      <c r="AP13" s="38">
        <f t="shared" si="20"/>
        <v>20</v>
      </c>
      <c r="AQ13" s="38">
        <f t="shared" si="21"/>
        <v>20</v>
      </c>
      <c r="AR13" s="38">
        <f t="shared" si="22"/>
        <v>30</v>
      </c>
      <c r="AS13" s="70">
        <f t="shared" si="3"/>
        <v>100</v>
      </c>
      <c r="AT13" s="45">
        <f t="shared" si="23"/>
        <v>20</v>
      </c>
      <c r="AU13" s="211">
        <f t="shared" si="24"/>
        <v>40</v>
      </c>
      <c r="AV13" s="211">
        <f t="shared" si="4"/>
        <v>40</v>
      </c>
      <c r="AW13" s="114">
        <f t="shared" si="5"/>
        <v>48</v>
      </c>
      <c r="AX13" s="114">
        <f t="shared" si="6"/>
        <v>50</v>
      </c>
      <c r="AY13" s="89">
        <f t="shared" si="7"/>
        <v>640.38264580369844</v>
      </c>
      <c r="AZ13" s="218">
        <v>30</v>
      </c>
      <c r="BA13" s="80">
        <f t="shared" si="27"/>
        <v>670.38264580369844</v>
      </c>
      <c r="BB13" s="76">
        <v>730</v>
      </c>
      <c r="BC13" s="31" t="str">
        <f t="shared" si="25"/>
        <v>Tốt</v>
      </c>
      <c r="BD13" s="10"/>
      <c r="BE13" s="14"/>
      <c r="BF13" s="17"/>
      <c r="BG13" s="17"/>
      <c r="BH13" s="96"/>
      <c r="BI13" s="96"/>
      <c r="BJ13" s="96"/>
      <c r="BK13" s="96"/>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5"/>
      <c r="DC13" s="95"/>
      <c r="DD13" s="95"/>
      <c r="DE13" s="95"/>
      <c r="DF13" s="93"/>
      <c r="DG13" s="93"/>
      <c r="DH13" s="93"/>
      <c r="DI13" s="93"/>
      <c r="DJ13" s="93"/>
      <c r="DK13" s="93"/>
      <c r="DL13" s="93"/>
      <c r="DM13" s="93"/>
      <c r="DN13" s="93"/>
      <c r="DO13" s="93"/>
      <c r="DP13" s="93"/>
      <c r="DQ13" s="93"/>
      <c r="EM13"/>
      <c r="EN13"/>
      <c r="EO13"/>
      <c r="EP13"/>
    </row>
    <row r="14" spans="1:151" x14ac:dyDescent="0.25">
      <c r="A14" s="204">
        <v>6</v>
      </c>
      <c r="B14" s="8" t="s">
        <v>105</v>
      </c>
      <c r="C14" s="41"/>
      <c r="D14" s="32" t="s">
        <v>120</v>
      </c>
      <c r="E14" s="32">
        <v>1</v>
      </c>
      <c r="F14" s="8"/>
      <c r="G14" s="34" t="s">
        <v>121</v>
      </c>
      <c r="H14" s="206" t="s">
        <v>120</v>
      </c>
      <c r="I14" s="8"/>
      <c r="J14" s="39" t="s">
        <v>120</v>
      </c>
      <c r="K14" s="38" t="s">
        <v>120</v>
      </c>
      <c r="L14" s="207">
        <f>(184+115+1481)/1819</f>
        <v>0.97855964815832874</v>
      </c>
      <c r="M14" s="38" t="s">
        <v>120</v>
      </c>
      <c r="N14" s="39">
        <v>1</v>
      </c>
      <c r="O14" s="40" t="s">
        <v>121</v>
      </c>
      <c r="P14" s="38">
        <v>0</v>
      </c>
      <c r="Q14" s="39" t="s">
        <v>120</v>
      </c>
      <c r="R14" s="39" t="s">
        <v>120</v>
      </c>
      <c r="S14" s="39">
        <f>3/3</f>
        <v>1</v>
      </c>
      <c r="T14" s="141" t="s">
        <v>121</v>
      </c>
      <c r="U14" s="39">
        <f>129/129</f>
        <v>1</v>
      </c>
      <c r="V14" s="71"/>
      <c r="W14" s="42">
        <v>3</v>
      </c>
      <c r="X14" s="42">
        <v>2</v>
      </c>
      <c r="Y14" s="42">
        <v>2</v>
      </c>
      <c r="Z14" s="43">
        <f t="shared" si="0"/>
        <v>60</v>
      </c>
      <c r="AA14" s="77">
        <f t="shared" si="8"/>
        <v>30</v>
      </c>
      <c r="AB14" s="77">
        <f t="shared" si="9"/>
        <v>30</v>
      </c>
      <c r="AC14" s="44">
        <f t="shared" si="1"/>
        <v>40</v>
      </c>
      <c r="AD14" s="35">
        <f t="shared" si="10"/>
        <v>20</v>
      </c>
      <c r="AE14" s="209">
        <f t="shared" si="11"/>
        <v>20</v>
      </c>
      <c r="AF14" s="44">
        <f t="shared" si="2"/>
        <v>339.14238592633313</v>
      </c>
      <c r="AG14" s="38">
        <f t="shared" si="12"/>
        <v>50</v>
      </c>
      <c r="AH14" s="38">
        <f t="shared" si="13"/>
        <v>50</v>
      </c>
      <c r="AI14" s="210">
        <f t="shared" si="14"/>
        <v>39.142385926333148</v>
      </c>
      <c r="AJ14" s="38">
        <f t="shared" si="15"/>
        <v>30</v>
      </c>
      <c r="AK14" s="38">
        <f t="shared" si="16"/>
        <v>30</v>
      </c>
      <c r="AL14" s="38">
        <f t="shared" si="17"/>
        <v>30</v>
      </c>
      <c r="AM14" s="38">
        <f t="shared" si="18"/>
        <v>0</v>
      </c>
      <c r="AN14" s="38">
        <f t="shared" si="28"/>
        <v>40</v>
      </c>
      <c r="AO14" s="38">
        <f t="shared" si="19"/>
        <v>20</v>
      </c>
      <c r="AP14" s="38">
        <f t="shared" si="20"/>
        <v>20</v>
      </c>
      <c r="AQ14" s="143">
        <f t="shared" si="21"/>
        <v>0</v>
      </c>
      <c r="AR14" s="38">
        <f t="shared" si="22"/>
        <v>30</v>
      </c>
      <c r="AS14" s="70">
        <f t="shared" si="3"/>
        <v>100</v>
      </c>
      <c r="AT14" s="45">
        <f t="shared" si="23"/>
        <v>20</v>
      </c>
      <c r="AU14" s="45">
        <f t="shared" si="24"/>
        <v>40</v>
      </c>
      <c r="AV14" s="45">
        <f t="shared" si="4"/>
        <v>40</v>
      </c>
      <c r="AW14" s="114">
        <f t="shared" si="5"/>
        <v>60.239130434782609</v>
      </c>
      <c r="AX14" s="114">
        <f t="shared" si="6"/>
        <v>50</v>
      </c>
      <c r="AY14" s="89">
        <f t="shared" si="7"/>
        <v>649.38151636111581</v>
      </c>
      <c r="AZ14" s="89">
        <v>50</v>
      </c>
      <c r="BA14" s="80">
        <f t="shared" si="27"/>
        <v>699.38151636111581</v>
      </c>
      <c r="BB14" s="76">
        <v>750</v>
      </c>
      <c r="BC14" s="31" t="str">
        <f t="shared" si="25"/>
        <v>Tốt</v>
      </c>
      <c r="BD14" s="10"/>
      <c r="BE14" s="20"/>
      <c r="BF14" s="17"/>
      <c r="BG14" s="17"/>
      <c r="BH14" s="96"/>
      <c r="BI14" s="96"/>
      <c r="BJ14" s="96"/>
      <c r="BK14" s="96"/>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5"/>
      <c r="DC14" s="95"/>
      <c r="DD14" s="95"/>
      <c r="DE14" s="95"/>
      <c r="DF14" s="93"/>
      <c r="DG14" s="93"/>
      <c r="DH14" s="93"/>
      <c r="DI14" s="93"/>
      <c r="DJ14" s="93"/>
      <c r="DK14" s="93"/>
      <c r="DL14" s="93"/>
      <c r="DM14" s="93"/>
      <c r="DN14" s="93"/>
      <c r="DO14" s="93"/>
      <c r="DP14" s="93"/>
      <c r="DQ14" s="93"/>
      <c r="EM14"/>
      <c r="EN14"/>
      <c r="EO14"/>
      <c r="EP14"/>
    </row>
    <row r="15" spans="1:151" x14ac:dyDescent="0.25">
      <c r="A15" s="204">
        <v>7</v>
      </c>
      <c r="B15" s="205" t="s">
        <v>106</v>
      </c>
      <c r="C15" s="41"/>
      <c r="D15" s="32" t="s">
        <v>120</v>
      </c>
      <c r="E15" s="32">
        <v>1</v>
      </c>
      <c r="F15" s="8"/>
      <c r="G15" s="34" t="s">
        <v>121</v>
      </c>
      <c r="H15" s="34" t="s">
        <v>120</v>
      </c>
      <c r="I15" s="8"/>
      <c r="J15" s="38" t="s">
        <v>120</v>
      </c>
      <c r="K15" s="143">
        <v>0</v>
      </c>
      <c r="L15" s="141">
        <f>123/156</f>
        <v>0.78846153846153844</v>
      </c>
      <c r="M15" s="38" t="s">
        <v>120</v>
      </c>
      <c r="N15" s="39">
        <v>1</v>
      </c>
      <c r="O15" s="40" t="s">
        <v>121</v>
      </c>
      <c r="P15" s="38">
        <v>0</v>
      </c>
      <c r="Q15" s="39" t="s">
        <v>120</v>
      </c>
      <c r="R15" s="141" t="s">
        <v>126</v>
      </c>
      <c r="S15" s="202">
        <f>3/3</f>
        <v>1</v>
      </c>
      <c r="T15" s="39" t="s">
        <v>120</v>
      </c>
      <c r="U15" s="202">
        <f>320/320</f>
        <v>1</v>
      </c>
      <c r="V15" s="71"/>
      <c r="W15" s="42">
        <v>3</v>
      </c>
      <c r="X15" s="42">
        <v>2</v>
      </c>
      <c r="Y15" s="42">
        <v>2</v>
      </c>
      <c r="Z15" s="43">
        <f t="shared" si="0"/>
        <v>60</v>
      </c>
      <c r="AA15" s="77">
        <f t="shared" si="8"/>
        <v>30</v>
      </c>
      <c r="AB15" s="77">
        <f t="shared" si="9"/>
        <v>30</v>
      </c>
      <c r="AC15" s="44">
        <f t="shared" si="1"/>
        <v>40</v>
      </c>
      <c r="AD15" s="35">
        <f t="shared" si="10"/>
        <v>20</v>
      </c>
      <c r="AE15" s="35">
        <f t="shared" si="11"/>
        <v>20</v>
      </c>
      <c r="AF15" s="44">
        <f t="shared" si="2"/>
        <v>291.53846153846155</v>
      </c>
      <c r="AG15" s="38">
        <f t="shared" si="12"/>
        <v>50</v>
      </c>
      <c r="AH15" s="143">
        <f t="shared" si="13"/>
        <v>0</v>
      </c>
      <c r="AI15" s="143">
        <f t="shared" si="14"/>
        <v>31.538461538461537</v>
      </c>
      <c r="AJ15" s="38">
        <f t="shared" si="15"/>
        <v>30</v>
      </c>
      <c r="AK15" s="38">
        <f t="shared" si="16"/>
        <v>30</v>
      </c>
      <c r="AL15" s="38">
        <f t="shared" si="17"/>
        <v>30</v>
      </c>
      <c r="AM15" s="38">
        <f t="shared" si="18"/>
        <v>0</v>
      </c>
      <c r="AN15" s="38">
        <f t="shared" si="28"/>
        <v>40</v>
      </c>
      <c r="AO15" s="143">
        <f t="shared" si="19"/>
        <v>10</v>
      </c>
      <c r="AP15" s="38">
        <f t="shared" si="20"/>
        <v>20</v>
      </c>
      <c r="AQ15" s="38">
        <f t="shared" si="21"/>
        <v>20</v>
      </c>
      <c r="AR15" s="38">
        <f t="shared" si="22"/>
        <v>30</v>
      </c>
      <c r="AS15" s="70">
        <f t="shared" si="3"/>
        <v>100</v>
      </c>
      <c r="AT15" s="45">
        <f t="shared" si="23"/>
        <v>20</v>
      </c>
      <c r="AU15" s="45">
        <f t="shared" si="24"/>
        <v>40</v>
      </c>
      <c r="AV15" s="45">
        <f t="shared" si="4"/>
        <v>40</v>
      </c>
      <c r="AW15" s="114">
        <f t="shared" si="5"/>
        <v>66</v>
      </c>
      <c r="AX15" s="114">
        <f t="shared" si="6"/>
        <v>60</v>
      </c>
      <c r="AY15" s="89">
        <f t="shared" si="7"/>
        <v>617.53846153846155</v>
      </c>
      <c r="AZ15" s="89">
        <v>40</v>
      </c>
      <c r="BA15" s="80">
        <f t="shared" si="27"/>
        <v>657.53846153846155</v>
      </c>
      <c r="BB15" s="76">
        <v>739</v>
      </c>
      <c r="BC15" s="31" t="str">
        <f t="shared" si="25"/>
        <v>Tốt</v>
      </c>
      <c r="BD15" s="10"/>
      <c r="BE15" s="14"/>
      <c r="BF15" s="17"/>
      <c r="BG15" s="17"/>
      <c r="BH15" s="96"/>
      <c r="BI15" s="96"/>
      <c r="BJ15" s="96"/>
      <c r="BK15" s="96"/>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5"/>
      <c r="DC15" s="95"/>
      <c r="DD15" s="95"/>
      <c r="DE15" s="95"/>
      <c r="DF15" s="93"/>
      <c r="DG15" s="93"/>
      <c r="DH15" s="93"/>
      <c r="DI15" s="93"/>
      <c r="DJ15" s="93"/>
      <c r="DK15" s="93"/>
      <c r="DL15" s="93"/>
      <c r="DM15" s="93"/>
      <c r="DN15" s="93"/>
      <c r="DO15" s="93"/>
      <c r="DP15" s="93"/>
      <c r="DQ15" s="93"/>
      <c r="EM15"/>
      <c r="EN15"/>
      <c r="EO15"/>
      <c r="EP15"/>
    </row>
    <row r="16" spans="1:151" x14ac:dyDescent="0.25">
      <c r="A16" s="204">
        <v>8</v>
      </c>
      <c r="B16" s="205" t="s">
        <v>108</v>
      </c>
      <c r="C16" s="41"/>
      <c r="D16" s="32" t="s">
        <v>120</v>
      </c>
      <c r="E16" s="32">
        <v>1</v>
      </c>
      <c r="F16" s="8"/>
      <c r="G16" s="34" t="s">
        <v>121</v>
      </c>
      <c r="H16" s="144" t="s">
        <v>122</v>
      </c>
      <c r="I16" s="8"/>
      <c r="J16" s="38" t="s">
        <v>120</v>
      </c>
      <c r="K16" s="143">
        <v>0</v>
      </c>
      <c r="L16" s="141">
        <f>92/95</f>
        <v>0.96842105263157896</v>
      </c>
      <c r="M16" s="38" t="s">
        <v>120</v>
      </c>
      <c r="N16" s="39">
        <v>1</v>
      </c>
      <c r="O16" s="39" t="s">
        <v>121</v>
      </c>
      <c r="P16" s="38">
        <v>0</v>
      </c>
      <c r="Q16" s="39" t="s">
        <v>120</v>
      </c>
      <c r="R16" s="39" t="s">
        <v>120</v>
      </c>
      <c r="S16" s="202">
        <f>1/1</f>
        <v>1</v>
      </c>
      <c r="T16" s="141" t="s">
        <v>121</v>
      </c>
      <c r="U16" s="39">
        <f>104/104</f>
        <v>1</v>
      </c>
      <c r="V16" s="71"/>
      <c r="W16" s="83">
        <v>2</v>
      </c>
      <c r="X16" s="201">
        <v>2</v>
      </c>
      <c r="Y16" s="83">
        <v>1</v>
      </c>
      <c r="Z16" s="43">
        <f t="shared" si="0"/>
        <v>60</v>
      </c>
      <c r="AA16" s="77">
        <f>IF(D16="Đ",30,0)</f>
        <v>30</v>
      </c>
      <c r="AB16" s="77">
        <f>E16*30</f>
        <v>30</v>
      </c>
      <c r="AC16" s="44">
        <f t="shared" si="1"/>
        <v>20</v>
      </c>
      <c r="AD16" s="35">
        <f>IF(G16="C",20,0)</f>
        <v>20</v>
      </c>
      <c r="AE16" s="183">
        <f>IF(H16="Đ",20,IF(H16="CD",10,IF(H16="TC",5,0)))</f>
        <v>0</v>
      </c>
      <c r="AF16" s="44">
        <f t="shared" si="2"/>
        <v>288.73684210526312</v>
      </c>
      <c r="AG16" s="38">
        <f>IF(J16="Đ",50,J16*40)</f>
        <v>50</v>
      </c>
      <c r="AH16" s="143">
        <f>IF(K16="Đ",50,K16*40)</f>
        <v>0</v>
      </c>
      <c r="AI16" s="143">
        <f>L16*40</f>
        <v>38.736842105263158</v>
      </c>
      <c r="AJ16" s="38">
        <f>IF(M16="Đ",30,0)</f>
        <v>30</v>
      </c>
      <c r="AK16" s="38">
        <f>N16*30</f>
        <v>30</v>
      </c>
      <c r="AL16" s="38">
        <f>IF(O16="C",30,0)</f>
        <v>30</v>
      </c>
      <c r="AM16" s="38">
        <f>-(P16*20)</f>
        <v>0</v>
      </c>
      <c r="AN16" s="38">
        <f>IF(Q16="Đ",40,(Q16*30))</f>
        <v>40</v>
      </c>
      <c r="AO16" s="38">
        <f>IF(R16="Đ",20,IF(R16="T",10,0))</f>
        <v>20</v>
      </c>
      <c r="AP16" s="38">
        <f>S16*20</f>
        <v>20</v>
      </c>
      <c r="AQ16" s="143">
        <f>IF(T16="Đ",20,IF(T16="T",10,0))</f>
        <v>0</v>
      </c>
      <c r="AR16" s="38">
        <f>U16*30</f>
        <v>30</v>
      </c>
      <c r="AS16" s="70">
        <f t="shared" si="3"/>
        <v>75</v>
      </c>
      <c r="AT16" s="186">
        <f>IF(W16=3,20, IF(W16=2,15, IF(W16=1,10,0)))</f>
        <v>15</v>
      </c>
      <c r="AU16" s="45">
        <f>X16*20</f>
        <v>40</v>
      </c>
      <c r="AV16" s="186">
        <f>Y16*20</f>
        <v>20</v>
      </c>
      <c r="AW16" s="114">
        <f t="shared" si="5"/>
        <v>46</v>
      </c>
      <c r="AX16" s="114">
        <f t="shared" si="6"/>
        <v>50</v>
      </c>
      <c r="AY16" s="89">
        <f t="shared" si="7"/>
        <v>539.73684210526312</v>
      </c>
      <c r="AZ16" s="117">
        <v>0</v>
      </c>
      <c r="BA16" s="80">
        <f t="shared" si="27"/>
        <v>539.73684210526312</v>
      </c>
      <c r="BB16" s="76">
        <v>711</v>
      </c>
      <c r="BC16" s="31" t="str">
        <f t="shared" si="25"/>
        <v>Khá</v>
      </c>
      <c r="BD16" s="10"/>
      <c r="BE16" s="14"/>
      <c r="BF16" s="17"/>
      <c r="BG16" s="17"/>
      <c r="BH16" s="96"/>
      <c r="BI16" s="96"/>
      <c r="BJ16" s="96"/>
      <c r="BK16" s="96"/>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5"/>
      <c r="DC16" s="95"/>
      <c r="DD16" s="95"/>
      <c r="DE16" s="95"/>
      <c r="DF16" s="93"/>
      <c r="DG16" s="93"/>
      <c r="DH16" s="93"/>
      <c r="DI16" s="93"/>
      <c r="DJ16" s="93"/>
      <c r="DK16" s="93"/>
      <c r="DL16" s="93"/>
      <c r="DM16" s="93"/>
      <c r="DN16" s="93"/>
      <c r="DO16" s="93"/>
      <c r="DP16" s="93"/>
      <c r="DQ16" s="93"/>
      <c r="EM16"/>
      <c r="EN16"/>
      <c r="EO16"/>
      <c r="EP16"/>
    </row>
    <row r="17" spans="1:151" x14ac:dyDescent="0.25">
      <c r="A17" s="204">
        <v>9</v>
      </c>
      <c r="B17" s="205" t="s">
        <v>109</v>
      </c>
      <c r="C17" s="41"/>
      <c r="D17" s="32" t="s">
        <v>120</v>
      </c>
      <c r="E17" s="32">
        <v>1</v>
      </c>
      <c r="F17" s="8"/>
      <c r="G17" s="34" t="s">
        <v>121</v>
      </c>
      <c r="H17" s="144" t="s">
        <v>122</v>
      </c>
      <c r="I17" s="8"/>
      <c r="J17" s="39" t="s">
        <v>120</v>
      </c>
      <c r="K17" s="40" t="s">
        <v>120</v>
      </c>
      <c r="L17" s="141">
        <f>398/511</f>
        <v>0.77886497064579252</v>
      </c>
      <c r="M17" s="38" t="s">
        <v>120</v>
      </c>
      <c r="N17" s="39">
        <v>1</v>
      </c>
      <c r="O17" s="40" t="s">
        <v>121</v>
      </c>
      <c r="P17" s="38">
        <v>0</v>
      </c>
      <c r="Q17" s="38" t="s">
        <v>120</v>
      </c>
      <c r="R17" s="39" t="s">
        <v>120</v>
      </c>
      <c r="S17" s="39">
        <f>2/2</f>
        <v>1</v>
      </c>
      <c r="T17" s="141" t="s">
        <v>121</v>
      </c>
      <c r="U17" s="39">
        <f>176/176</f>
        <v>1</v>
      </c>
      <c r="V17" s="71"/>
      <c r="W17" s="83">
        <v>2</v>
      </c>
      <c r="X17" s="42">
        <v>2</v>
      </c>
      <c r="Y17" s="42">
        <v>0</v>
      </c>
      <c r="Z17" s="43">
        <f t="shared" si="0"/>
        <v>60</v>
      </c>
      <c r="AA17" s="77">
        <f t="shared" si="8"/>
        <v>30</v>
      </c>
      <c r="AB17" s="77">
        <f t="shared" si="9"/>
        <v>30</v>
      </c>
      <c r="AC17" s="44">
        <f t="shared" si="1"/>
        <v>20</v>
      </c>
      <c r="AD17" s="35">
        <f t="shared" si="10"/>
        <v>20</v>
      </c>
      <c r="AE17" s="183">
        <f t="shared" si="11"/>
        <v>0</v>
      </c>
      <c r="AF17" s="44">
        <f t="shared" si="2"/>
        <v>331.15459882583173</v>
      </c>
      <c r="AG17" s="38">
        <f t="shared" si="12"/>
        <v>50</v>
      </c>
      <c r="AH17" s="38">
        <f t="shared" si="13"/>
        <v>50</v>
      </c>
      <c r="AI17" s="143">
        <f t="shared" si="14"/>
        <v>31.154598825831702</v>
      </c>
      <c r="AJ17" s="38">
        <f t="shared" si="15"/>
        <v>30</v>
      </c>
      <c r="AK17" s="38">
        <f t="shared" si="16"/>
        <v>30</v>
      </c>
      <c r="AL17" s="38">
        <f t="shared" si="17"/>
        <v>30</v>
      </c>
      <c r="AM17" s="38">
        <f t="shared" si="18"/>
        <v>0</v>
      </c>
      <c r="AN17" s="38">
        <f t="shared" si="28"/>
        <v>40</v>
      </c>
      <c r="AO17" s="38">
        <f t="shared" si="19"/>
        <v>20</v>
      </c>
      <c r="AP17" s="38">
        <f t="shared" si="20"/>
        <v>20</v>
      </c>
      <c r="AQ17" s="143">
        <f t="shared" si="21"/>
        <v>0</v>
      </c>
      <c r="AR17" s="38">
        <f t="shared" si="22"/>
        <v>30</v>
      </c>
      <c r="AS17" s="70">
        <f t="shared" si="3"/>
        <v>55</v>
      </c>
      <c r="AT17" s="186">
        <f t="shared" si="23"/>
        <v>15</v>
      </c>
      <c r="AU17" s="45">
        <f t="shared" si="24"/>
        <v>40</v>
      </c>
      <c r="AV17" s="45">
        <f t="shared" si="4"/>
        <v>0</v>
      </c>
      <c r="AW17" s="114">
        <f t="shared" si="5"/>
        <v>67</v>
      </c>
      <c r="AX17" s="114">
        <f t="shared" si="6"/>
        <v>60</v>
      </c>
      <c r="AY17" s="89">
        <f t="shared" si="7"/>
        <v>593.15459882583173</v>
      </c>
      <c r="AZ17" s="89">
        <v>40</v>
      </c>
      <c r="BA17" s="80">
        <f t="shared" si="27"/>
        <v>633.15459882583173</v>
      </c>
      <c r="BB17" s="76">
        <v>708</v>
      </c>
      <c r="BC17" s="31" t="str">
        <f t="shared" si="25"/>
        <v>Tốt</v>
      </c>
      <c r="BD17" s="10"/>
      <c r="BE17" s="14"/>
      <c r="BF17" s="17"/>
      <c r="BG17" s="17"/>
      <c r="BH17" s="96"/>
      <c r="BI17" s="96"/>
      <c r="BJ17" s="96"/>
      <c r="BK17" s="96"/>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5"/>
      <c r="DC17" s="95"/>
      <c r="DD17" s="95"/>
      <c r="DE17" s="95"/>
      <c r="DF17" s="93"/>
      <c r="DG17" s="93"/>
      <c r="DH17" s="93"/>
      <c r="DI17" s="93"/>
      <c r="DJ17" s="93"/>
      <c r="DK17" s="93"/>
      <c r="DL17" s="93"/>
      <c r="DM17" s="93"/>
      <c r="DN17" s="93"/>
      <c r="DO17" s="93"/>
      <c r="DP17" s="93"/>
      <c r="DQ17" s="93"/>
      <c r="EM17"/>
      <c r="EN17"/>
      <c r="EO17"/>
      <c r="EP17"/>
    </row>
    <row r="18" spans="1:151" x14ac:dyDescent="0.25">
      <c r="A18" s="47"/>
      <c r="B18" s="20"/>
      <c r="C18" s="48"/>
      <c r="D18" s="49"/>
      <c r="E18" s="20"/>
      <c r="F18" s="49"/>
      <c r="G18" s="49"/>
      <c r="H18" s="20"/>
      <c r="I18" s="15"/>
      <c r="J18" s="15"/>
      <c r="K18" s="15"/>
      <c r="L18" s="15"/>
      <c r="M18" s="15"/>
      <c r="N18" s="20"/>
      <c r="O18" s="15"/>
      <c r="P18" s="50"/>
      <c r="Q18" s="49"/>
      <c r="R18" s="49"/>
      <c r="S18" s="49"/>
      <c r="T18" s="49"/>
      <c r="U18" s="13"/>
      <c r="V18" s="13"/>
      <c r="W18" s="13"/>
      <c r="X18" s="13"/>
      <c r="Y18" s="13"/>
      <c r="Z18" s="13"/>
      <c r="AA18" s="13"/>
      <c r="AB18" s="13"/>
      <c r="AC18" s="13"/>
      <c r="AD18" s="13"/>
      <c r="AE18" s="13"/>
      <c r="AF18" s="13"/>
      <c r="AG18" s="13"/>
      <c r="AH18" s="13"/>
      <c r="AI18" s="13"/>
      <c r="AJ18" s="13"/>
      <c r="AK18" s="20"/>
      <c r="AL18" s="20"/>
      <c r="AM18" s="20"/>
      <c r="AN18" s="20"/>
      <c r="AO18" s="51"/>
      <c r="AP18" s="52"/>
      <c r="AQ18" s="50"/>
      <c r="AR18" s="52"/>
      <c r="AS18" s="52"/>
      <c r="AT18" s="51"/>
      <c r="AU18" s="50"/>
      <c r="AV18" s="50"/>
      <c r="AW18" s="50"/>
      <c r="AX18" s="50"/>
      <c r="AY18" s="50"/>
      <c r="AZ18" s="51"/>
      <c r="BA18" s="50"/>
      <c r="BB18" s="50"/>
      <c r="BC18" s="50"/>
      <c r="BD18" s="50"/>
      <c r="BE18" s="52"/>
      <c r="BF18" s="52"/>
      <c r="BG18" s="52"/>
      <c r="BH18" s="50"/>
      <c r="BI18" s="50"/>
      <c r="BJ18" s="50"/>
      <c r="BK18" s="50"/>
      <c r="BL18" s="50"/>
      <c r="BM18" s="50"/>
      <c r="BN18" s="50"/>
      <c r="BO18" s="50"/>
      <c r="BP18" s="50"/>
      <c r="BQ18" s="50"/>
      <c r="BR18" s="50"/>
      <c r="BS18" s="50"/>
      <c r="BT18" s="50"/>
      <c r="BU18" s="50"/>
      <c r="BV18" s="50"/>
      <c r="BW18" s="53"/>
      <c r="BX18" s="50"/>
      <c r="BY18" s="50"/>
      <c r="BZ18" s="50"/>
      <c r="CA18" s="53"/>
      <c r="CB18" s="54"/>
      <c r="CC18" s="54"/>
      <c r="CD18" s="54"/>
      <c r="CE18" s="55"/>
      <c r="CF18" s="55"/>
      <c r="CG18" s="20"/>
      <c r="CH18" s="96"/>
      <c r="CI18" s="96"/>
      <c r="CJ18" s="96"/>
      <c r="CK18" s="96"/>
      <c r="CL18" s="96"/>
      <c r="CM18" s="96"/>
      <c r="CN18" s="96"/>
      <c r="CO18" s="96"/>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5"/>
      <c r="EG18" s="95"/>
      <c r="EH18" s="95"/>
      <c r="EI18" s="95"/>
      <c r="EJ18" s="93"/>
      <c r="EK18" s="93"/>
      <c r="EL18" s="93"/>
      <c r="EM18" s="93"/>
      <c r="EN18" s="93"/>
      <c r="EO18" s="93"/>
      <c r="EP18" s="93"/>
      <c r="EQ18" s="93"/>
      <c r="ER18" s="93"/>
      <c r="ES18" s="93"/>
      <c r="ET18" s="93"/>
      <c r="EU18" s="93"/>
    </row>
    <row r="19" spans="1:151" x14ac:dyDescent="0.25">
      <c r="A19" s="47"/>
      <c r="B19" s="60" t="s">
        <v>130</v>
      </c>
      <c r="C19" s="48"/>
      <c r="D19" s="49"/>
      <c r="E19" s="20"/>
      <c r="F19" s="49"/>
      <c r="G19" s="49"/>
      <c r="H19" s="49"/>
      <c r="I19" s="15"/>
      <c r="J19" s="15"/>
      <c r="K19" s="15"/>
      <c r="L19" s="15"/>
      <c r="M19" s="15"/>
      <c r="N19" s="49"/>
      <c r="O19" s="15"/>
      <c r="P19" s="49"/>
      <c r="Q19" s="93"/>
      <c r="R19" s="52"/>
      <c r="T19" s="49"/>
      <c r="U19" s="52"/>
      <c r="V19" s="13"/>
      <c r="W19" s="13"/>
      <c r="X19" s="13"/>
      <c r="Y19" s="13"/>
      <c r="Z19" s="13"/>
      <c r="AA19" s="13"/>
      <c r="AB19" s="13"/>
      <c r="AC19" s="13"/>
      <c r="AD19" s="13"/>
      <c r="AE19" s="13"/>
      <c r="AF19" s="13"/>
      <c r="AG19" s="13"/>
      <c r="AH19" s="13"/>
      <c r="AI19" s="13"/>
      <c r="AJ19" s="13"/>
      <c r="AK19" s="20"/>
      <c r="AL19" s="20"/>
      <c r="AM19" s="20"/>
      <c r="AN19" s="20"/>
      <c r="AO19" s="51"/>
      <c r="AP19" s="52"/>
      <c r="AQ19" s="50"/>
      <c r="AR19" s="52"/>
      <c r="AS19" s="52"/>
      <c r="AT19" s="51"/>
      <c r="AU19" s="50"/>
      <c r="AV19" s="50"/>
      <c r="AW19" s="50"/>
      <c r="AX19" s="50"/>
      <c r="AY19" s="50"/>
      <c r="AZ19" s="51"/>
      <c r="BA19" s="50"/>
      <c r="BB19" s="50"/>
      <c r="BC19" s="50"/>
      <c r="BD19" s="50"/>
      <c r="BE19" s="52"/>
      <c r="BF19" s="52"/>
      <c r="BG19" s="52"/>
      <c r="BH19" s="50"/>
      <c r="BI19" s="50"/>
      <c r="BJ19" s="50"/>
      <c r="BK19" s="50"/>
      <c r="BL19" s="50"/>
      <c r="BM19" s="50"/>
      <c r="BN19" s="50"/>
      <c r="BO19" s="50"/>
      <c r="BP19" s="50"/>
      <c r="BQ19" s="50"/>
      <c r="BR19" s="50"/>
      <c r="BS19" s="50"/>
      <c r="BT19" s="50"/>
      <c r="BU19" s="50"/>
      <c r="BV19" s="50"/>
      <c r="BW19" s="53"/>
      <c r="BX19" s="50"/>
      <c r="BY19" s="50"/>
      <c r="BZ19" s="50"/>
      <c r="CA19" s="53"/>
      <c r="CB19" s="54"/>
      <c r="CC19" s="54"/>
      <c r="CD19" s="54"/>
      <c r="CE19" s="55"/>
      <c r="CF19" s="55"/>
      <c r="CG19" s="20"/>
      <c r="CH19" s="93"/>
      <c r="CI19" s="93"/>
      <c r="CJ19" s="93"/>
      <c r="CK19" s="93"/>
      <c r="CL19" s="93"/>
      <c r="CM19" s="93"/>
      <c r="CN19" s="93"/>
      <c r="CO19" s="94"/>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5"/>
      <c r="EN19" s="95"/>
      <c r="EO19" s="95"/>
      <c r="EP19" s="95"/>
      <c r="EQ19" s="93"/>
      <c r="ER19" s="93"/>
      <c r="ES19" s="93"/>
      <c r="ET19" s="93"/>
      <c r="EU19" s="93"/>
    </row>
    <row r="20" spans="1:151" x14ac:dyDescent="0.25">
      <c r="A20" s="47"/>
      <c r="B20" s="60"/>
      <c r="C20" s="48"/>
      <c r="D20" s="49"/>
      <c r="E20" s="20"/>
      <c r="F20" s="49"/>
      <c r="G20" s="49"/>
      <c r="H20" s="20"/>
      <c r="I20" s="15"/>
      <c r="J20" s="15"/>
      <c r="K20" s="15"/>
      <c r="L20" s="15"/>
      <c r="M20" s="15"/>
      <c r="N20" s="20"/>
      <c r="O20" s="15"/>
      <c r="P20" s="50"/>
      <c r="Q20" s="49"/>
      <c r="R20" s="49"/>
      <c r="S20" s="49"/>
      <c r="T20" s="49"/>
      <c r="U20" s="13"/>
      <c r="V20" s="13"/>
      <c r="W20" s="13"/>
      <c r="X20" s="13"/>
      <c r="Y20" s="13"/>
      <c r="Z20" s="13"/>
      <c r="AA20" s="13"/>
      <c r="AB20" s="13"/>
      <c r="AC20" s="13"/>
      <c r="AD20" s="13"/>
      <c r="AE20" s="13"/>
      <c r="AF20" s="13"/>
      <c r="AG20" s="13"/>
      <c r="AH20" s="13"/>
      <c r="AI20" s="13"/>
      <c r="AJ20" s="13"/>
      <c r="AK20" s="20"/>
      <c r="AL20" s="20"/>
      <c r="AM20" s="20"/>
      <c r="AN20" s="20"/>
      <c r="AO20" s="51"/>
      <c r="AP20" s="52"/>
      <c r="AQ20" s="50"/>
      <c r="AR20" s="52"/>
      <c r="AS20" s="52"/>
      <c r="AT20" s="51"/>
      <c r="AU20" s="50"/>
      <c r="AV20" s="50"/>
      <c r="AW20" s="50"/>
      <c r="AX20" s="50"/>
      <c r="AY20" s="50"/>
      <c r="AZ20" s="51"/>
      <c r="BA20" s="50"/>
      <c r="BB20" s="50"/>
      <c r="BC20" s="50"/>
      <c r="BD20" s="50"/>
      <c r="BE20" s="52"/>
      <c r="BF20" s="52"/>
      <c r="BG20" s="52"/>
      <c r="BH20" s="50"/>
      <c r="BI20" s="50"/>
      <c r="BJ20" s="50"/>
      <c r="BK20" s="50"/>
      <c r="BL20" s="50"/>
      <c r="BM20" s="50"/>
      <c r="BN20" s="50"/>
      <c r="BO20" s="50"/>
      <c r="BP20" s="50"/>
      <c r="BQ20" s="50"/>
      <c r="BR20" s="50"/>
      <c r="BS20" s="50"/>
      <c r="BT20" s="50"/>
      <c r="BU20" s="50"/>
      <c r="BV20" s="50"/>
      <c r="BW20" s="53"/>
      <c r="BX20" s="50"/>
      <c r="BY20" s="50"/>
      <c r="BZ20" s="50"/>
      <c r="CA20" s="53"/>
      <c r="CB20" s="54"/>
      <c r="CC20" s="54"/>
      <c r="CD20" s="54"/>
      <c r="CE20" s="55"/>
      <c r="CF20" s="55"/>
      <c r="CG20" s="20"/>
      <c r="CH20" s="93"/>
      <c r="CI20" s="93"/>
      <c r="CJ20" s="93"/>
      <c r="CK20" s="93"/>
      <c r="CL20" s="93"/>
      <c r="CM20" s="93"/>
      <c r="CN20" s="93"/>
      <c r="CO20" s="94"/>
      <c r="CP20" s="93"/>
      <c r="CQ20" s="93"/>
      <c r="CR20" s="93"/>
      <c r="CS20" s="93"/>
      <c r="CT20" s="93"/>
      <c r="CU20" s="93"/>
      <c r="CV20" s="93"/>
      <c r="CW20" s="93"/>
      <c r="CX20" s="96"/>
      <c r="CY20" s="96"/>
      <c r="CZ20" s="96"/>
      <c r="DA20" s="96"/>
      <c r="DB20" s="96"/>
      <c r="DC20" s="96"/>
      <c r="DD20" s="96"/>
      <c r="DE20" s="96"/>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5"/>
      <c r="EN20" s="95"/>
      <c r="EO20" s="95"/>
      <c r="EP20" s="95"/>
      <c r="EQ20" s="93"/>
      <c r="ER20" s="93"/>
      <c r="ES20" s="93"/>
      <c r="ET20" s="93"/>
      <c r="EU20" s="93"/>
    </row>
    <row r="21" spans="1:151" ht="12.75" customHeight="1" x14ac:dyDescent="0.25">
      <c r="A21" s="222" t="s">
        <v>0</v>
      </c>
      <c r="B21" s="222" t="s">
        <v>131</v>
      </c>
      <c r="C21" s="223">
        <v>1</v>
      </c>
      <c r="D21" s="224" t="s">
        <v>70</v>
      </c>
      <c r="E21" s="222">
        <v>2</v>
      </c>
      <c r="F21" s="246" t="s">
        <v>72</v>
      </c>
      <c r="G21" s="247"/>
      <c r="H21" s="247"/>
      <c r="I21" s="244" t="s">
        <v>73</v>
      </c>
      <c r="J21" s="232" t="s">
        <v>74</v>
      </c>
      <c r="K21" s="232" t="s">
        <v>89</v>
      </c>
      <c r="L21" s="232" t="s">
        <v>88</v>
      </c>
      <c r="M21" s="232" t="s">
        <v>87</v>
      </c>
      <c r="N21" s="234" t="s">
        <v>86</v>
      </c>
      <c r="O21" s="234"/>
      <c r="P21" s="304">
        <v>3</v>
      </c>
      <c r="Q21" s="243" t="s">
        <v>75</v>
      </c>
      <c r="R21" s="243"/>
      <c r="S21" s="243"/>
      <c r="T21" s="243"/>
      <c r="U21" s="241" t="s">
        <v>76</v>
      </c>
      <c r="V21" s="242"/>
      <c r="W21" s="258" t="s">
        <v>77</v>
      </c>
      <c r="X21" s="260">
        <v>4</v>
      </c>
      <c r="Y21" s="235" t="s">
        <v>69</v>
      </c>
      <c r="Z21" s="235" t="s">
        <v>68</v>
      </c>
      <c r="AA21" s="235" t="s">
        <v>67</v>
      </c>
      <c r="AB21" s="235" t="s">
        <v>90</v>
      </c>
      <c r="AC21" s="235" t="s">
        <v>91</v>
      </c>
      <c r="AD21" s="235" t="s">
        <v>92</v>
      </c>
      <c r="AE21" s="235" t="s">
        <v>93</v>
      </c>
      <c r="AF21" s="235" t="s">
        <v>94</v>
      </c>
      <c r="AG21" s="306">
        <v>5</v>
      </c>
      <c r="AH21" s="262" t="s">
        <v>95</v>
      </c>
      <c r="AI21" s="262" t="s">
        <v>96</v>
      </c>
      <c r="AJ21" s="262" t="s">
        <v>97</v>
      </c>
      <c r="AK21" s="266" t="s">
        <v>7</v>
      </c>
      <c r="AL21" s="308" t="s">
        <v>8</v>
      </c>
      <c r="AM21" s="313" t="s">
        <v>10</v>
      </c>
      <c r="AN21" s="312" t="s">
        <v>11</v>
      </c>
      <c r="AO21" s="312"/>
      <c r="AP21" s="312"/>
      <c r="AQ21" s="268" t="s">
        <v>12</v>
      </c>
      <c r="AR21" s="268" t="s">
        <v>13</v>
      </c>
      <c r="AS21" s="268" t="s">
        <v>29</v>
      </c>
      <c r="AT21" s="268" t="s">
        <v>30</v>
      </c>
      <c r="AU21" s="268" t="s">
        <v>31</v>
      </c>
      <c r="AV21" s="270" t="s">
        <v>41</v>
      </c>
      <c r="AW21" s="271"/>
      <c r="AX21" s="266" t="s">
        <v>14</v>
      </c>
      <c r="AY21" s="298" t="s">
        <v>15</v>
      </c>
      <c r="AZ21" s="299"/>
      <c r="BA21" s="299"/>
      <c r="BB21" s="300"/>
      <c r="BC21" s="298" t="s">
        <v>16</v>
      </c>
      <c r="BD21" s="300"/>
      <c r="BE21" s="272" t="s">
        <v>17</v>
      </c>
      <c r="BF21" s="296" t="s">
        <v>24</v>
      </c>
      <c r="BG21" s="264" t="s">
        <v>25</v>
      </c>
      <c r="BH21" s="264" t="s">
        <v>26</v>
      </c>
      <c r="BI21" s="264" t="s">
        <v>27</v>
      </c>
      <c r="BJ21" s="264" t="s">
        <v>28</v>
      </c>
      <c r="BK21" s="264" t="s">
        <v>42</v>
      </c>
      <c r="BL21" s="264" t="s">
        <v>43</v>
      </c>
      <c r="BM21" s="264" t="s">
        <v>44</v>
      </c>
      <c r="BN21" s="264" t="s">
        <v>129</v>
      </c>
      <c r="BO21" s="296" t="s">
        <v>50</v>
      </c>
      <c r="BP21" s="256" t="s">
        <v>51</v>
      </c>
      <c r="BQ21" s="256" t="s">
        <v>127</v>
      </c>
      <c r="BR21" s="256" t="s">
        <v>128</v>
      </c>
      <c r="BS21" s="254" t="s">
        <v>1</v>
      </c>
      <c r="BT21" s="250" t="s">
        <v>2</v>
      </c>
      <c r="BU21" s="252" t="s">
        <v>3</v>
      </c>
      <c r="BV21" s="122"/>
      <c r="BW21" s="122"/>
      <c r="BX21" s="122"/>
      <c r="BY21" s="122"/>
      <c r="BZ21" s="122"/>
      <c r="CA21" s="122"/>
      <c r="CB21" s="122"/>
      <c r="CC21" s="122"/>
      <c r="CD21" s="61"/>
      <c r="CE21" s="61"/>
      <c r="CF21" s="61"/>
      <c r="CG21" s="61"/>
      <c r="CH21" s="61"/>
      <c r="CI21" s="61"/>
      <c r="CJ21" s="61"/>
      <c r="CK21" s="61"/>
      <c r="CL21" s="61"/>
      <c r="CM21" s="61"/>
      <c r="CO21"/>
      <c r="EM21"/>
      <c r="EN21"/>
      <c r="EO21"/>
      <c r="EP21"/>
    </row>
    <row r="22" spans="1:151" x14ac:dyDescent="0.25">
      <c r="A22" s="222"/>
      <c r="B22" s="222"/>
      <c r="C22" s="223"/>
      <c r="D22" s="225"/>
      <c r="E22" s="222"/>
      <c r="F22" s="125" t="s">
        <v>33</v>
      </c>
      <c r="G22" s="125" t="s">
        <v>34</v>
      </c>
      <c r="H22" s="125" t="s">
        <v>35</v>
      </c>
      <c r="I22" s="245"/>
      <c r="J22" s="233"/>
      <c r="K22" s="233"/>
      <c r="L22" s="233"/>
      <c r="M22" s="233"/>
      <c r="N22" s="182" t="s">
        <v>112</v>
      </c>
      <c r="O22" s="105" t="s">
        <v>113</v>
      </c>
      <c r="P22" s="305"/>
      <c r="Q22" s="131" t="s">
        <v>36</v>
      </c>
      <c r="R22" s="128" t="s">
        <v>37</v>
      </c>
      <c r="S22" s="128" t="s">
        <v>38</v>
      </c>
      <c r="T22" s="128" t="s">
        <v>39</v>
      </c>
      <c r="U22" s="126" t="s">
        <v>114</v>
      </c>
      <c r="V22" s="130" t="s">
        <v>115</v>
      </c>
      <c r="W22" s="259"/>
      <c r="X22" s="261"/>
      <c r="Y22" s="236"/>
      <c r="Z22" s="236"/>
      <c r="AA22" s="236"/>
      <c r="AB22" s="236"/>
      <c r="AC22" s="236"/>
      <c r="AD22" s="236"/>
      <c r="AE22" s="236"/>
      <c r="AF22" s="236"/>
      <c r="AG22" s="307"/>
      <c r="AH22" s="263"/>
      <c r="AI22" s="263"/>
      <c r="AJ22" s="263"/>
      <c r="AK22" s="267"/>
      <c r="AL22" s="309"/>
      <c r="AM22" s="314"/>
      <c r="AN22" s="85" t="s">
        <v>45</v>
      </c>
      <c r="AO22" s="85" t="s">
        <v>64</v>
      </c>
      <c r="AP22" s="85" t="s">
        <v>65</v>
      </c>
      <c r="AQ22" s="269"/>
      <c r="AR22" s="269"/>
      <c r="AS22" s="269"/>
      <c r="AT22" s="269"/>
      <c r="AU22" s="269"/>
      <c r="AV22" s="106" t="s">
        <v>116</v>
      </c>
      <c r="AW22" s="106" t="s">
        <v>117</v>
      </c>
      <c r="AX22" s="267"/>
      <c r="AY22" s="63" t="s">
        <v>46</v>
      </c>
      <c r="AZ22" s="84" t="s">
        <v>47</v>
      </c>
      <c r="BA22" s="84" t="s">
        <v>48</v>
      </c>
      <c r="BB22" s="84" t="s">
        <v>49</v>
      </c>
      <c r="BC22" s="84" t="s">
        <v>118</v>
      </c>
      <c r="BD22" s="62" t="s">
        <v>119</v>
      </c>
      <c r="BE22" s="273"/>
      <c r="BF22" s="297"/>
      <c r="BG22" s="265"/>
      <c r="BH22" s="265"/>
      <c r="BI22" s="265"/>
      <c r="BJ22" s="265"/>
      <c r="BK22" s="265"/>
      <c r="BL22" s="265"/>
      <c r="BM22" s="265"/>
      <c r="BN22" s="265"/>
      <c r="BO22" s="297"/>
      <c r="BP22" s="257"/>
      <c r="BQ22" s="257"/>
      <c r="BR22" s="257"/>
      <c r="BS22" s="255"/>
      <c r="BT22" s="251"/>
      <c r="BU22" s="253"/>
      <c r="BV22" s="122"/>
      <c r="BW22" s="122"/>
      <c r="BX22" s="122"/>
      <c r="BY22" s="122"/>
      <c r="BZ22" s="122"/>
      <c r="CA22" s="122"/>
      <c r="CB22" s="122"/>
      <c r="CC22" s="122"/>
      <c r="CD22" s="61"/>
      <c r="CE22" s="61"/>
      <c r="CF22" s="61"/>
      <c r="CG22" s="61"/>
      <c r="CH22" s="61"/>
      <c r="CI22" s="61"/>
      <c r="CJ22" s="61"/>
      <c r="CK22" s="61"/>
      <c r="CL22" s="61"/>
      <c r="CM22" s="61"/>
      <c r="CO22"/>
      <c r="EM22"/>
      <c r="EN22"/>
      <c r="EO22"/>
      <c r="EP22"/>
    </row>
    <row r="23" spans="1:151" x14ac:dyDescent="0.25">
      <c r="A23" s="204">
        <v>1</v>
      </c>
      <c r="B23" s="205" t="s">
        <v>103</v>
      </c>
      <c r="C23" s="41"/>
      <c r="D23" s="32" t="s">
        <v>121</v>
      </c>
      <c r="E23" s="8"/>
      <c r="F23" s="36" t="s">
        <v>121</v>
      </c>
      <c r="G23" s="36" t="s">
        <v>121</v>
      </c>
      <c r="H23" s="140" t="s">
        <v>122</v>
      </c>
      <c r="I23" s="36" t="s">
        <v>121</v>
      </c>
      <c r="J23" s="35" t="s">
        <v>121</v>
      </c>
      <c r="K23" s="36" t="s">
        <v>121</v>
      </c>
      <c r="L23" s="36" t="s">
        <v>121</v>
      </c>
      <c r="M23" s="36" t="s">
        <v>121</v>
      </c>
      <c r="N23" s="36" t="s">
        <v>121</v>
      </c>
      <c r="O23" s="36" t="s">
        <v>121</v>
      </c>
      <c r="P23" s="132"/>
      <c r="Q23" s="39" t="s">
        <v>121</v>
      </c>
      <c r="R23" s="39" t="s">
        <v>121</v>
      </c>
      <c r="S23" s="40" t="s">
        <v>121</v>
      </c>
      <c r="T23" s="40" t="s">
        <v>121</v>
      </c>
      <c r="U23" s="40" t="s">
        <v>121</v>
      </c>
      <c r="V23" s="142" t="s">
        <v>122</v>
      </c>
      <c r="W23" s="40" t="s">
        <v>121</v>
      </c>
      <c r="X23" s="71"/>
      <c r="Y23" s="42" t="s">
        <v>121</v>
      </c>
      <c r="Z23" s="42" t="s">
        <v>121</v>
      </c>
      <c r="AA23" s="42" t="s">
        <v>121</v>
      </c>
      <c r="AB23" s="42" t="s">
        <v>121</v>
      </c>
      <c r="AC23" s="42" t="s">
        <v>121</v>
      </c>
      <c r="AD23" s="42" t="s">
        <v>121</v>
      </c>
      <c r="AE23" s="42" t="s">
        <v>121</v>
      </c>
      <c r="AF23" s="42" t="s">
        <v>121</v>
      </c>
      <c r="AG23" s="71"/>
      <c r="AH23" s="134" t="s">
        <v>121</v>
      </c>
      <c r="AI23" s="110" t="s">
        <v>121</v>
      </c>
      <c r="AJ23" s="110" t="s">
        <v>121</v>
      </c>
      <c r="AK23" s="87">
        <f>SUM(AL23)</f>
        <v>5</v>
      </c>
      <c r="AL23" s="88">
        <f t="shared" ref="AL23:AL31" si="29">IF(D23="C",5,0)</f>
        <v>5</v>
      </c>
      <c r="AM23" s="89">
        <f>SUM(AN23:AW23)</f>
        <v>28</v>
      </c>
      <c r="AN23" s="75">
        <f>IF(F23="C",3,0)</f>
        <v>3</v>
      </c>
      <c r="AO23" s="75">
        <f>IF(G23="C",3,0)</f>
        <v>3</v>
      </c>
      <c r="AP23" s="185">
        <f>IF(H23="C",2,IF(H23="T",1,0))</f>
        <v>0</v>
      </c>
      <c r="AQ23" s="75">
        <f>IF(I23="C",3,0)</f>
        <v>3</v>
      </c>
      <c r="AR23" s="75">
        <f>IF(J23="C",3, (3*J23/52))</f>
        <v>3</v>
      </c>
      <c r="AS23" s="75">
        <f>IF(K23="C",3,0)</f>
        <v>3</v>
      </c>
      <c r="AT23" s="75">
        <f>IF(L23="C",3,0)</f>
        <v>3</v>
      </c>
      <c r="AU23" s="75">
        <f>IF(M23="C",3,0)</f>
        <v>3</v>
      </c>
      <c r="AV23" s="75">
        <f>IF(N23="C",4,0)</f>
        <v>4</v>
      </c>
      <c r="AW23" s="75">
        <f>IF(O23="C",3,0)</f>
        <v>3</v>
      </c>
      <c r="AX23" s="87">
        <f t="shared" ref="AX23:AX31" si="30">SUM(AY23:BE23)</f>
        <v>15</v>
      </c>
      <c r="AY23" s="90">
        <f>IF(Q23="C",2,0)</f>
        <v>2</v>
      </c>
      <c r="AZ23" s="90">
        <f>IF(R23="C",3,0)</f>
        <v>3</v>
      </c>
      <c r="BA23" s="90">
        <f>IF(S23="C",2,0)</f>
        <v>2</v>
      </c>
      <c r="BB23" s="90">
        <f>IF(T23="C",3,0)</f>
        <v>3</v>
      </c>
      <c r="BC23" s="90">
        <f>IF(U23="C",3,0)</f>
        <v>3</v>
      </c>
      <c r="BD23" s="187">
        <f>IF(V23="C",3,0)</f>
        <v>0</v>
      </c>
      <c r="BE23" s="90">
        <f>IF(W23="C",2,0)</f>
        <v>2</v>
      </c>
      <c r="BF23" s="111">
        <f t="shared" ref="BF23:BF31" si="31">SUM(BG23:BN23)</f>
        <v>8</v>
      </c>
      <c r="BG23" s="92">
        <f t="shared" ref="BG23:BN23" si="32">IF(Y23="C",1,0)</f>
        <v>1</v>
      </c>
      <c r="BH23" s="92">
        <f t="shared" si="32"/>
        <v>1</v>
      </c>
      <c r="BI23" s="92">
        <f t="shared" si="32"/>
        <v>1</v>
      </c>
      <c r="BJ23" s="92">
        <f t="shared" si="32"/>
        <v>1</v>
      </c>
      <c r="BK23" s="92">
        <f t="shared" si="32"/>
        <v>1</v>
      </c>
      <c r="BL23" s="92">
        <f t="shared" si="32"/>
        <v>1</v>
      </c>
      <c r="BM23" s="92">
        <f t="shared" si="32"/>
        <v>1</v>
      </c>
      <c r="BN23" s="92">
        <f t="shared" si="32"/>
        <v>1</v>
      </c>
      <c r="BO23" s="111">
        <f t="shared" ref="BO23:BO31" si="33">SUM(BP23:BR23)</f>
        <v>9</v>
      </c>
      <c r="BP23" s="73">
        <f>IF(AH23="C",3,0)</f>
        <v>3</v>
      </c>
      <c r="BQ23" s="73">
        <f>IF(AI23="C",3,0)</f>
        <v>3</v>
      </c>
      <c r="BR23" s="73">
        <f>IF(AJ23="C",3,0)</f>
        <v>3</v>
      </c>
      <c r="BS23" s="79">
        <f t="shared" ref="BS23:BS31" si="34">AK23+AM23+AX23+BF23+BO23</f>
        <v>65</v>
      </c>
      <c r="BT23" s="112">
        <v>68</v>
      </c>
      <c r="BU23" s="146" t="str">
        <f t="shared" ref="BU23:BU29" si="35">IF(BS23&gt;=85%*70,"Tốt", IF(AND(BS23&gt;=70%*70,BS23&lt;85%*70),"Khá",IF(AND(BS23&gt;=50%*70,BS23&lt;70%*70),"Trung bình","Yếu")))</f>
        <v>Tốt</v>
      </c>
      <c r="BV23" s="96"/>
      <c r="BW23" s="180"/>
      <c r="BX23" s="17"/>
      <c r="BY23" s="17"/>
      <c r="BZ23" s="17"/>
      <c r="CA23" s="14"/>
      <c r="CB23" s="12"/>
      <c r="CC23" s="10"/>
      <c r="CD23"/>
      <c r="CE23"/>
      <c r="CF23"/>
      <c r="CO23"/>
      <c r="EM23"/>
      <c r="EN23"/>
      <c r="EO23"/>
      <c r="EP23"/>
    </row>
    <row r="24" spans="1:151" x14ac:dyDescent="0.25">
      <c r="A24" s="204">
        <v>2</v>
      </c>
      <c r="B24" s="205" t="s">
        <v>102</v>
      </c>
      <c r="C24" s="41"/>
      <c r="D24" s="32" t="s">
        <v>121</v>
      </c>
      <c r="E24" s="8"/>
      <c r="F24" s="36" t="s">
        <v>121</v>
      </c>
      <c r="G24" s="36" t="s">
        <v>121</v>
      </c>
      <c r="H24" s="33" t="s">
        <v>121</v>
      </c>
      <c r="I24" s="34" t="s">
        <v>121</v>
      </c>
      <c r="J24" s="34" t="s">
        <v>121</v>
      </c>
      <c r="K24" s="35" t="s">
        <v>121</v>
      </c>
      <c r="L24" s="36" t="s">
        <v>121</v>
      </c>
      <c r="M24" s="36" t="s">
        <v>121</v>
      </c>
      <c r="N24" s="36" t="s">
        <v>121</v>
      </c>
      <c r="O24" s="37" t="s">
        <v>121</v>
      </c>
      <c r="P24" s="132"/>
      <c r="Q24" s="40" t="s">
        <v>121</v>
      </c>
      <c r="R24" s="40" t="s">
        <v>121</v>
      </c>
      <c r="S24" s="40" t="s">
        <v>121</v>
      </c>
      <c r="T24" s="40" t="s">
        <v>121</v>
      </c>
      <c r="U24" s="40" t="s">
        <v>121</v>
      </c>
      <c r="V24" s="40" t="s">
        <v>121</v>
      </c>
      <c r="W24" s="40" t="s">
        <v>121</v>
      </c>
      <c r="X24" s="71"/>
      <c r="Y24" s="42" t="s">
        <v>121</v>
      </c>
      <c r="Z24" s="42" t="s">
        <v>121</v>
      </c>
      <c r="AA24" s="42" t="s">
        <v>121</v>
      </c>
      <c r="AB24" s="42" t="s">
        <v>121</v>
      </c>
      <c r="AC24" s="42" t="s">
        <v>121</v>
      </c>
      <c r="AD24" s="42" t="s">
        <v>121</v>
      </c>
      <c r="AE24" s="46" t="s">
        <v>121</v>
      </c>
      <c r="AF24" s="116" t="s">
        <v>121</v>
      </c>
      <c r="AG24" s="108"/>
      <c r="AH24" s="109" t="s">
        <v>121</v>
      </c>
      <c r="AI24" s="110" t="s">
        <v>121</v>
      </c>
      <c r="AJ24" s="110" t="s">
        <v>121</v>
      </c>
      <c r="AK24" s="87">
        <f t="shared" ref="AK24:AK31" si="36">SUM(AL24)</f>
        <v>5</v>
      </c>
      <c r="AL24" s="88">
        <f t="shared" si="29"/>
        <v>5</v>
      </c>
      <c r="AM24" s="89">
        <f t="shared" ref="AM24:AM31" si="37">SUM(AN24:AW24)</f>
        <v>30</v>
      </c>
      <c r="AN24" s="75">
        <f t="shared" ref="AN24:AN31" si="38">IF(F24="C",3,0)</f>
        <v>3</v>
      </c>
      <c r="AO24" s="75">
        <f t="shared" ref="AO24:AO31" si="39">IF(G24="C",3,0)</f>
        <v>3</v>
      </c>
      <c r="AP24" s="75">
        <f t="shared" ref="AP24:AP31" si="40">IF(H24="C",2,IF(H24="T",1,0))</f>
        <v>2</v>
      </c>
      <c r="AQ24" s="75">
        <f t="shared" ref="AQ24:AQ31" si="41">IF(I24="C",3,0)</f>
        <v>3</v>
      </c>
      <c r="AR24" s="75">
        <f t="shared" ref="AR24:AR31" si="42">IF(J24="C",3, (3*J24/52))</f>
        <v>3</v>
      </c>
      <c r="AS24" s="75">
        <f t="shared" ref="AS24:AS31" si="43">IF(K24="C",3,0)</f>
        <v>3</v>
      </c>
      <c r="AT24" s="75">
        <f t="shared" ref="AT24:AT31" si="44">IF(L24="C",3,0)</f>
        <v>3</v>
      </c>
      <c r="AU24" s="75">
        <f t="shared" ref="AU24:AU31" si="45">IF(M24="C",3,0)</f>
        <v>3</v>
      </c>
      <c r="AV24" s="75">
        <f t="shared" ref="AV24:AV31" si="46">IF(N24="C",4,0)</f>
        <v>4</v>
      </c>
      <c r="AW24" s="75">
        <f t="shared" ref="AW24:AW31" si="47">IF(O24="C",3,0)</f>
        <v>3</v>
      </c>
      <c r="AX24" s="87">
        <f t="shared" si="30"/>
        <v>18</v>
      </c>
      <c r="AY24" s="90">
        <f t="shared" ref="AY24:AY31" si="48">IF(Q24="C",2,0)</f>
        <v>2</v>
      </c>
      <c r="AZ24" s="90">
        <f t="shared" ref="AZ24:AZ31" si="49">IF(R24="C",3,0)</f>
        <v>3</v>
      </c>
      <c r="BA24" s="90">
        <f t="shared" ref="BA24:BA31" si="50">IF(S24="C",2,0)</f>
        <v>2</v>
      </c>
      <c r="BB24" s="90">
        <f t="shared" ref="BB24:BB31" si="51">IF(T24="C",3,0)</f>
        <v>3</v>
      </c>
      <c r="BC24" s="90">
        <f t="shared" ref="BC24:BC31" si="52">IF(U24="C",3,0)</f>
        <v>3</v>
      </c>
      <c r="BD24" s="90">
        <f t="shared" ref="BD24:BD31" si="53">IF(V24="C",3,0)</f>
        <v>3</v>
      </c>
      <c r="BE24" s="90">
        <f t="shared" ref="BE24:BE31" si="54">IF(W24="C",2,0)</f>
        <v>2</v>
      </c>
      <c r="BF24" s="111">
        <f t="shared" si="31"/>
        <v>8</v>
      </c>
      <c r="BG24" s="92">
        <f t="shared" ref="BG24:BG31" si="55">IF(Y24="C",1,0)</f>
        <v>1</v>
      </c>
      <c r="BH24" s="92">
        <f t="shared" ref="BH24:BH31" si="56">IF(Z24="C",1,0)</f>
        <v>1</v>
      </c>
      <c r="BI24" s="92">
        <f t="shared" ref="BI24:BI31" si="57">IF(AA24="C",1,0)</f>
        <v>1</v>
      </c>
      <c r="BJ24" s="92">
        <f t="shared" ref="BJ24:BJ31" si="58">IF(AB24="C",1,0)</f>
        <v>1</v>
      </c>
      <c r="BK24" s="92">
        <f t="shared" ref="BK24:BK31" si="59">IF(AC24="C",1,0)</f>
        <v>1</v>
      </c>
      <c r="BL24" s="92">
        <f t="shared" ref="BL24:BL31" si="60">IF(AD24="C",1,0)</f>
        <v>1</v>
      </c>
      <c r="BM24" s="92">
        <f t="shared" ref="BM24:BM31" si="61">IF(AE24="C",1,0)</f>
        <v>1</v>
      </c>
      <c r="BN24" s="92">
        <f t="shared" ref="BN24:BN31" si="62">IF(AF24="C",1,0)</f>
        <v>1</v>
      </c>
      <c r="BO24" s="111">
        <f t="shared" si="33"/>
        <v>9</v>
      </c>
      <c r="BP24" s="73">
        <f t="shared" ref="BP24:BP31" si="63">IF(AH24="C",3,0)</f>
        <v>3</v>
      </c>
      <c r="BQ24" s="73">
        <f t="shared" ref="BQ24:BQ31" si="64">IF(AI24="C",3,0)</f>
        <v>3</v>
      </c>
      <c r="BR24" s="73">
        <f t="shared" ref="BR24:BR31" si="65">IF(AJ24="C",3,0)</f>
        <v>3</v>
      </c>
      <c r="BS24" s="79">
        <f t="shared" si="34"/>
        <v>70</v>
      </c>
      <c r="BT24" s="112">
        <v>70</v>
      </c>
      <c r="BU24" s="146" t="str">
        <f t="shared" si="35"/>
        <v>Tốt</v>
      </c>
      <c r="BV24" s="96"/>
      <c r="BW24" s="139"/>
      <c r="BX24" s="17"/>
      <c r="BY24" s="17"/>
      <c r="BZ24" s="17"/>
      <c r="CA24" s="14"/>
      <c r="CB24" s="12"/>
      <c r="CC24" s="10"/>
      <c r="CD24"/>
      <c r="CE24"/>
      <c r="CF24"/>
      <c r="CO24"/>
      <c r="EM24"/>
      <c r="EN24"/>
      <c r="EO24"/>
      <c r="EP24"/>
    </row>
    <row r="25" spans="1:151" x14ac:dyDescent="0.25">
      <c r="A25" s="204">
        <v>3</v>
      </c>
      <c r="B25" s="205" t="s">
        <v>104</v>
      </c>
      <c r="C25" s="41"/>
      <c r="D25" s="32" t="s">
        <v>121</v>
      </c>
      <c r="E25" s="8"/>
      <c r="F25" s="36" t="s">
        <v>121</v>
      </c>
      <c r="G25" s="36" t="s">
        <v>121</v>
      </c>
      <c r="H25" s="33" t="s">
        <v>121</v>
      </c>
      <c r="I25" s="206" t="s">
        <v>121</v>
      </c>
      <c r="J25" s="206" t="s">
        <v>121</v>
      </c>
      <c r="K25" s="35" t="s">
        <v>121</v>
      </c>
      <c r="L25" s="36" t="s">
        <v>121</v>
      </c>
      <c r="M25" s="36" t="s">
        <v>121</v>
      </c>
      <c r="N25" s="36" t="s">
        <v>121</v>
      </c>
      <c r="O25" s="37" t="s">
        <v>121</v>
      </c>
      <c r="P25" s="132"/>
      <c r="Q25" s="40" t="s">
        <v>121</v>
      </c>
      <c r="R25" s="219" t="s">
        <v>122</v>
      </c>
      <c r="S25" s="219" t="s">
        <v>121</v>
      </c>
      <c r="T25" s="40" t="s">
        <v>121</v>
      </c>
      <c r="U25" s="40" t="s">
        <v>121</v>
      </c>
      <c r="V25" s="40" t="s">
        <v>121</v>
      </c>
      <c r="W25" s="40" t="s">
        <v>121</v>
      </c>
      <c r="X25" s="71"/>
      <c r="Y25" s="42" t="s">
        <v>121</v>
      </c>
      <c r="Z25" s="42" t="s">
        <v>121</v>
      </c>
      <c r="AA25" s="42" t="s">
        <v>121</v>
      </c>
      <c r="AB25" s="42" t="s">
        <v>121</v>
      </c>
      <c r="AC25" s="208" t="s">
        <v>122</v>
      </c>
      <c r="AD25" s="42" t="s">
        <v>121</v>
      </c>
      <c r="AE25" s="46" t="s">
        <v>121</v>
      </c>
      <c r="AF25" s="45" t="s">
        <v>121</v>
      </c>
      <c r="AG25" s="133"/>
      <c r="AH25" s="109" t="s">
        <v>121</v>
      </c>
      <c r="AI25" s="110" t="s">
        <v>121</v>
      </c>
      <c r="AJ25" s="110" t="s">
        <v>121</v>
      </c>
      <c r="AK25" s="87">
        <f t="shared" si="36"/>
        <v>5</v>
      </c>
      <c r="AL25" s="88">
        <f t="shared" si="29"/>
        <v>5</v>
      </c>
      <c r="AM25" s="89">
        <f t="shared" si="37"/>
        <v>30</v>
      </c>
      <c r="AN25" s="75">
        <f t="shared" si="38"/>
        <v>3</v>
      </c>
      <c r="AO25" s="75">
        <f t="shared" si="39"/>
        <v>3</v>
      </c>
      <c r="AP25" s="75">
        <f t="shared" si="40"/>
        <v>2</v>
      </c>
      <c r="AQ25" s="217">
        <f t="shared" si="41"/>
        <v>3</v>
      </c>
      <c r="AR25" s="217">
        <f t="shared" si="42"/>
        <v>3</v>
      </c>
      <c r="AS25" s="75">
        <f t="shared" si="43"/>
        <v>3</v>
      </c>
      <c r="AT25" s="75">
        <f t="shared" si="44"/>
        <v>3</v>
      </c>
      <c r="AU25" s="75">
        <f t="shared" si="45"/>
        <v>3</v>
      </c>
      <c r="AV25" s="75">
        <f t="shared" si="46"/>
        <v>4</v>
      </c>
      <c r="AW25" s="75">
        <f t="shared" si="47"/>
        <v>3</v>
      </c>
      <c r="AX25" s="87">
        <f t="shared" si="30"/>
        <v>15</v>
      </c>
      <c r="AY25" s="90">
        <f t="shared" si="48"/>
        <v>2</v>
      </c>
      <c r="AZ25" s="220">
        <f t="shared" si="49"/>
        <v>0</v>
      </c>
      <c r="BA25" s="220">
        <f t="shared" si="50"/>
        <v>2</v>
      </c>
      <c r="BB25" s="90">
        <f t="shared" si="51"/>
        <v>3</v>
      </c>
      <c r="BC25" s="90">
        <f t="shared" si="52"/>
        <v>3</v>
      </c>
      <c r="BD25" s="90">
        <f t="shared" si="53"/>
        <v>3</v>
      </c>
      <c r="BE25" s="90">
        <f t="shared" si="54"/>
        <v>2</v>
      </c>
      <c r="BF25" s="111">
        <f t="shared" si="31"/>
        <v>7</v>
      </c>
      <c r="BG25" s="92">
        <f t="shared" si="55"/>
        <v>1</v>
      </c>
      <c r="BH25" s="92">
        <f t="shared" si="56"/>
        <v>1</v>
      </c>
      <c r="BI25" s="92">
        <f t="shared" si="57"/>
        <v>1</v>
      </c>
      <c r="BJ25" s="92">
        <f t="shared" si="58"/>
        <v>1</v>
      </c>
      <c r="BK25" s="221">
        <f t="shared" si="59"/>
        <v>0</v>
      </c>
      <c r="BL25" s="92">
        <f t="shared" si="60"/>
        <v>1</v>
      </c>
      <c r="BM25" s="92">
        <f t="shared" si="61"/>
        <v>1</v>
      </c>
      <c r="BN25" s="92">
        <f t="shared" si="62"/>
        <v>1</v>
      </c>
      <c r="BO25" s="111">
        <f t="shared" si="33"/>
        <v>9</v>
      </c>
      <c r="BP25" s="73">
        <f t="shared" si="63"/>
        <v>3</v>
      </c>
      <c r="BQ25" s="73">
        <f t="shared" si="64"/>
        <v>3</v>
      </c>
      <c r="BR25" s="73">
        <f t="shared" si="65"/>
        <v>3</v>
      </c>
      <c r="BS25" s="79">
        <f t="shared" si="34"/>
        <v>66</v>
      </c>
      <c r="BT25" s="112">
        <v>68</v>
      </c>
      <c r="BU25" s="146" t="str">
        <f t="shared" si="35"/>
        <v>Tốt</v>
      </c>
      <c r="BV25" s="96"/>
      <c r="BW25" s="139"/>
      <c r="BX25" s="17"/>
      <c r="BY25" s="17"/>
      <c r="BZ25" s="17"/>
      <c r="CA25" s="20"/>
      <c r="CB25" s="12"/>
      <c r="CC25" s="10"/>
      <c r="CD25"/>
      <c r="CE25"/>
      <c r="CF25"/>
      <c r="CO25"/>
      <c r="EM25"/>
      <c r="EN25"/>
      <c r="EO25"/>
      <c r="EP25"/>
    </row>
    <row r="26" spans="1:151" x14ac:dyDescent="0.25">
      <c r="A26" s="204">
        <v>4</v>
      </c>
      <c r="B26" s="205" t="s">
        <v>107</v>
      </c>
      <c r="C26" s="41"/>
      <c r="D26" s="32" t="s">
        <v>121</v>
      </c>
      <c r="E26" s="8"/>
      <c r="F26" s="36" t="s">
        <v>121</v>
      </c>
      <c r="G26" s="36" t="s">
        <v>121</v>
      </c>
      <c r="H26" s="33" t="s">
        <v>121</v>
      </c>
      <c r="I26" s="34" t="s">
        <v>121</v>
      </c>
      <c r="J26" s="34" t="s">
        <v>121</v>
      </c>
      <c r="K26" s="183" t="s">
        <v>122</v>
      </c>
      <c r="L26" s="36" t="s">
        <v>121</v>
      </c>
      <c r="M26" s="36" t="s">
        <v>122</v>
      </c>
      <c r="N26" s="36" t="s">
        <v>121</v>
      </c>
      <c r="O26" s="37" t="s">
        <v>121</v>
      </c>
      <c r="P26" s="132"/>
      <c r="Q26" s="40" t="s">
        <v>121</v>
      </c>
      <c r="R26" s="40" t="s">
        <v>121</v>
      </c>
      <c r="S26" s="40" t="s">
        <v>121</v>
      </c>
      <c r="T26" s="40" t="s">
        <v>121</v>
      </c>
      <c r="U26" s="40" t="s">
        <v>122</v>
      </c>
      <c r="V26" s="142" t="s">
        <v>122</v>
      </c>
      <c r="W26" s="40" t="s">
        <v>121</v>
      </c>
      <c r="X26" s="71"/>
      <c r="Y26" s="42" t="s">
        <v>121</v>
      </c>
      <c r="Z26" s="42" t="s">
        <v>121</v>
      </c>
      <c r="AA26" s="42" t="s">
        <v>121</v>
      </c>
      <c r="AB26" s="42" t="s">
        <v>122</v>
      </c>
      <c r="AC26" s="42" t="s">
        <v>121</v>
      </c>
      <c r="AD26" s="42" t="s">
        <v>121</v>
      </c>
      <c r="AE26" s="46" t="s">
        <v>121</v>
      </c>
      <c r="AF26" s="45" t="s">
        <v>121</v>
      </c>
      <c r="AG26" s="133"/>
      <c r="AH26" s="109" t="s">
        <v>121</v>
      </c>
      <c r="AI26" s="110" t="s">
        <v>121</v>
      </c>
      <c r="AJ26" s="115" t="s">
        <v>122</v>
      </c>
      <c r="AK26" s="87">
        <f t="shared" si="36"/>
        <v>5</v>
      </c>
      <c r="AL26" s="88">
        <f t="shared" si="29"/>
        <v>5</v>
      </c>
      <c r="AM26" s="89">
        <f t="shared" si="37"/>
        <v>24</v>
      </c>
      <c r="AN26" s="75">
        <f t="shared" si="38"/>
        <v>3</v>
      </c>
      <c r="AO26" s="75">
        <f t="shared" si="39"/>
        <v>3</v>
      </c>
      <c r="AP26" s="75">
        <f t="shared" si="40"/>
        <v>2</v>
      </c>
      <c r="AQ26" s="75">
        <f t="shared" si="41"/>
        <v>3</v>
      </c>
      <c r="AR26" s="75">
        <f t="shared" si="42"/>
        <v>3</v>
      </c>
      <c r="AS26" s="185">
        <f t="shared" si="43"/>
        <v>0</v>
      </c>
      <c r="AT26" s="75">
        <f t="shared" si="44"/>
        <v>3</v>
      </c>
      <c r="AU26" s="75">
        <f t="shared" si="45"/>
        <v>0</v>
      </c>
      <c r="AV26" s="75">
        <f t="shared" si="46"/>
        <v>4</v>
      </c>
      <c r="AW26" s="75">
        <f t="shared" si="47"/>
        <v>3</v>
      </c>
      <c r="AX26" s="87">
        <f t="shared" si="30"/>
        <v>12</v>
      </c>
      <c r="AY26" s="90">
        <f t="shared" si="48"/>
        <v>2</v>
      </c>
      <c r="AZ26" s="90">
        <f t="shared" si="49"/>
        <v>3</v>
      </c>
      <c r="BA26" s="90">
        <f t="shared" si="50"/>
        <v>2</v>
      </c>
      <c r="BB26" s="90">
        <f t="shared" si="51"/>
        <v>3</v>
      </c>
      <c r="BC26" s="90">
        <f t="shared" si="52"/>
        <v>0</v>
      </c>
      <c r="BD26" s="187">
        <f t="shared" si="53"/>
        <v>0</v>
      </c>
      <c r="BE26" s="90">
        <f t="shared" si="54"/>
        <v>2</v>
      </c>
      <c r="BF26" s="111">
        <f t="shared" si="31"/>
        <v>7</v>
      </c>
      <c r="BG26" s="92">
        <f t="shared" si="55"/>
        <v>1</v>
      </c>
      <c r="BH26" s="92">
        <f t="shared" si="56"/>
        <v>1</v>
      </c>
      <c r="BI26" s="92">
        <f t="shared" si="57"/>
        <v>1</v>
      </c>
      <c r="BJ26" s="92">
        <f t="shared" si="58"/>
        <v>0</v>
      </c>
      <c r="BK26" s="92">
        <f t="shared" si="59"/>
        <v>1</v>
      </c>
      <c r="BL26" s="92">
        <f t="shared" si="60"/>
        <v>1</v>
      </c>
      <c r="BM26" s="92">
        <f t="shared" si="61"/>
        <v>1</v>
      </c>
      <c r="BN26" s="92">
        <f t="shared" si="62"/>
        <v>1</v>
      </c>
      <c r="BO26" s="111">
        <f t="shared" si="33"/>
        <v>6</v>
      </c>
      <c r="BP26" s="73">
        <f t="shared" si="63"/>
        <v>3</v>
      </c>
      <c r="BQ26" s="73">
        <f t="shared" si="64"/>
        <v>3</v>
      </c>
      <c r="BR26" s="191">
        <f t="shared" si="65"/>
        <v>0</v>
      </c>
      <c r="BS26" s="79">
        <f t="shared" si="34"/>
        <v>54</v>
      </c>
      <c r="BT26" s="112">
        <v>63</v>
      </c>
      <c r="BU26" s="146" t="str">
        <f t="shared" si="35"/>
        <v>Khá</v>
      </c>
      <c r="BV26" s="96"/>
      <c r="BW26" s="139"/>
      <c r="BX26" s="17"/>
      <c r="BY26" s="17"/>
      <c r="BZ26" s="17"/>
      <c r="CA26" s="20"/>
      <c r="CB26" s="12"/>
      <c r="CC26" s="10"/>
      <c r="CD26"/>
      <c r="CE26"/>
      <c r="CF26"/>
      <c r="CO26"/>
      <c r="EM26"/>
      <c r="EN26"/>
      <c r="EO26"/>
      <c r="EP26"/>
    </row>
    <row r="27" spans="1:151" x14ac:dyDescent="0.25">
      <c r="A27" s="204">
        <v>5</v>
      </c>
      <c r="B27" s="205" t="s">
        <v>110</v>
      </c>
      <c r="C27" s="41"/>
      <c r="D27" s="32" t="s">
        <v>121</v>
      </c>
      <c r="E27" s="8"/>
      <c r="F27" s="36" t="s">
        <v>121</v>
      </c>
      <c r="G27" s="36" t="s">
        <v>121</v>
      </c>
      <c r="H27" s="145" t="s">
        <v>122</v>
      </c>
      <c r="I27" s="144" t="s">
        <v>122</v>
      </c>
      <c r="J27" s="34" t="s">
        <v>121</v>
      </c>
      <c r="K27" s="183" t="s">
        <v>121</v>
      </c>
      <c r="L27" s="36" t="s">
        <v>121</v>
      </c>
      <c r="M27" s="140" t="s">
        <v>122</v>
      </c>
      <c r="N27" s="36" t="s">
        <v>121</v>
      </c>
      <c r="O27" s="37" t="s">
        <v>121</v>
      </c>
      <c r="P27" s="132"/>
      <c r="Q27" s="40" t="s">
        <v>121</v>
      </c>
      <c r="R27" s="142" t="s">
        <v>122</v>
      </c>
      <c r="S27" s="40" t="s">
        <v>121</v>
      </c>
      <c r="T27" s="40" t="s">
        <v>121</v>
      </c>
      <c r="U27" s="142" t="s">
        <v>122</v>
      </c>
      <c r="V27" s="40" t="s">
        <v>121</v>
      </c>
      <c r="W27" s="40" t="s">
        <v>121</v>
      </c>
      <c r="X27" s="71"/>
      <c r="Y27" s="42" t="s">
        <v>121</v>
      </c>
      <c r="Z27" s="42" t="s">
        <v>121</v>
      </c>
      <c r="AA27" s="42" t="s">
        <v>121</v>
      </c>
      <c r="AB27" s="83" t="s">
        <v>122</v>
      </c>
      <c r="AC27" s="42" t="s">
        <v>121</v>
      </c>
      <c r="AD27" s="42" t="s">
        <v>121</v>
      </c>
      <c r="AE27" s="46" t="s">
        <v>121</v>
      </c>
      <c r="AF27" s="45" t="s">
        <v>121</v>
      </c>
      <c r="AG27" s="133"/>
      <c r="AH27" s="212" t="s">
        <v>121</v>
      </c>
      <c r="AI27" s="213" t="s">
        <v>122</v>
      </c>
      <c r="AJ27" s="115" t="s">
        <v>122</v>
      </c>
      <c r="AK27" s="87">
        <f t="shared" si="36"/>
        <v>5</v>
      </c>
      <c r="AL27" s="88">
        <f t="shared" si="29"/>
        <v>5</v>
      </c>
      <c r="AM27" s="89">
        <f t="shared" si="37"/>
        <v>21</v>
      </c>
      <c r="AN27" s="75">
        <f t="shared" si="38"/>
        <v>3</v>
      </c>
      <c r="AO27" s="75">
        <f t="shared" si="39"/>
        <v>3</v>
      </c>
      <c r="AP27" s="185">
        <f t="shared" si="40"/>
        <v>0</v>
      </c>
      <c r="AQ27" s="185">
        <f t="shared" si="41"/>
        <v>0</v>
      </c>
      <c r="AR27" s="75">
        <f t="shared" si="42"/>
        <v>3</v>
      </c>
      <c r="AS27" s="185">
        <v>2</v>
      </c>
      <c r="AT27" s="75">
        <f t="shared" si="44"/>
        <v>3</v>
      </c>
      <c r="AU27" s="185">
        <f t="shared" si="45"/>
        <v>0</v>
      </c>
      <c r="AV27" s="75">
        <f t="shared" si="46"/>
        <v>4</v>
      </c>
      <c r="AW27" s="75">
        <f t="shared" si="47"/>
        <v>3</v>
      </c>
      <c r="AX27" s="87">
        <f t="shared" si="30"/>
        <v>12</v>
      </c>
      <c r="AY27" s="90">
        <f t="shared" si="48"/>
        <v>2</v>
      </c>
      <c r="AZ27" s="187">
        <f t="shared" si="49"/>
        <v>0</v>
      </c>
      <c r="BA27" s="90">
        <f t="shared" si="50"/>
        <v>2</v>
      </c>
      <c r="BB27" s="90">
        <f t="shared" si="51"/>
        <v>3</v>
      </c>
      <c r="BC27" s="187">
        <f t="shared" si="52"/>
        <v>0</v>
      </c>
      <c r="BD27" s="90">
        <f t="shared" si="53"/>
        <v>3</v>
      </c>
      <c r="BE27" s="90">
        <f t="shared" si="54"/>
        <v>2</v>
      </c>
      <c r="BF27" s="111">
        <f t="shared" si="31"/>
        <v>7</v>
      </c>
      <c r="BG27" s="92">
        <f t="shared" si="55"/>
        <v>1</v>
      </c>
      <c r="BH27" s="92">
        <f t="shared" si="56"/>
        <v>1</v>
      </c>
      <c r="BI27" s="92">
        <f t="shared" si="57"/>
        <v>1</v>
      </c>
      <c r="BJ27" s="188">
        <f t="shared" si="58"/>
        <v>0</v>
      </c>
      <c r="BK27" s="92">
        <f t="shared" si="59"/>
        <v>1</v>
      </c>
      <c r="BL27" s="92">
        <f t="shared" si="60"/>
        <v>1</v>
      </c>
      <c r="BM27" s="92">
        <f t="shared" si="61"/>
        <v>1</v>
      </c>
      <c r="BN27" s="92">
        <f t="shared" si="62"/>
        <v>1</v>
      </c>
      <c r="BO27" s="111">
        <f t="shared" si="33"/>
        <v>3</v>
      </c>
      <c r="BP27" s="214">
        <f t="shared" si="63"/>
        <v>3</v>
      </c>
      <c r="BQ27" s="214">
        <f t="shared" si="64"/>
        <v>0</v>
      </c>
      <c r="BR27" s="191">
        <f t="shared" si="65"/>
        <v>0</v>
      </c>
      <c r="BS27" s="79">
        <f t="shared" si="34"/>
        <v>48</v>
      </c>
      <c r="BT27" s="112">
        <v>70</v>
      </c>
      <c r="BU27" s="146" t="str">
        <f t="shared" si="35"/>
        <v>Trung bình</v>
      </c>
      <c r="BV27" s="96"/>
      <c r="BW27" s="139"/>
      <c r="BX27" s="17"/>
      <c r="BY27" s="17"/>
      <c r="BZ27" s="17"/>
      <c r="CA27" s="14"/>
      <c r="CB27" s="12"/>
      <c r="CC27" s="10"/>
      <c r="CD27"/>
      <c r="CE27"/>
      <c r="CF27"/>
      <c r="CO27"/>
      <c r="EM27"/>
      <c r="EN27"/>
      <c r="EO27"/>
      <c r="EP27"/>
    </row>
    <row r="28" spans="1:151" x14ac:dyDescent="0.25">
      <c r="A28" s="204">
        <v>6</v>
      </c>
      <c r="B28" s="8" t="s">
        <v>105</v>
      </c>
      <c r="C28" s="41"/>
      <c r="D28" s="32" t="s">
        <v>121</v>
      </c>
      <c r="E28" s="8"/>
      <c r="F28" s="36" t="s">
        <v>121</v>
      </c>
      <c r="G28" s="36" t="s">
        <v>121</v>
      </c>
      <c r="H28" s="33" t="s">
        <v>121</v>
      </c>
      <c r="I28" s="34" t="s">
        <v>121</v>
      </c>
      <c r="J28" s="144">
        <v>19</v>
      </c>
      <c r="K28" s="35" t="s">
        <v>121</v>
      </c>
      <c r="L28" s="36" t="s">
        <v>121</v>
      </c>
      <c r="M28" s="140" t="s">
        <v>122</v>
      </c>
      <c r="N28" s="36" t="s">
        <v>121</v>
      </c>
      <c r="O28" s="37" t="s">
        <v>121</v>
      </c>
      <c r="P28" s="132"/>
      <c r="Q28" s="40" t="s">
        <v>121</v>
      </c>
      <c r="R28" s="40" t="s">
        <v>121</v>
      </c>
      <c r="S28" s="40" t="s">
        <v>121</v>
      </c>
      <c r="T28" s="40" t="s">
        <v>121</v>
      </c>
      <c r="U28" s="142" t="s">
        <v>122</v>
      </c>
      <c r="V28" s="40" t="s">
        <v>121</v>
      </c>
      <c r="W28" s="40" t="s">
        <v>121</v>
      </c>
      <c r="X28" s="107"/>
      <c r="Y28" s="42" t="s">
        <v>121</v>
      </c>
      <c r="Z28" s="42" t="s">
        <v>121</v>
      </c>
      <c r="AA28" s="42" t="s">
        <v>121</v>
      </c>
      <c r="AB28" s="83" t="s">
        <v>122</v>
      </c>
      <c r="AC28" s="83" t="s">
        <v>122</v>
      </c>
      <c r="AD28" s="42" t="s">
        <v>121</v>
      </c>
      <c r="AE28" s="46" t="s">
        <v>121</v>
      </c>
      <c r="AF28" s="45" t="s">
        <v>121</v>
      </c>
      <c r="AG28" s="133"/>
      <c r="AH28" s="109" t="s">
        <v>121</v>
      </c>
      <c r="AI28" s="110" t="s">
        <v>121</v>
      </c>
      <c r="AJ28" s="110" t="s">
        <v>121</v>
      </c>
      <c r="AK28" s="87">
        <f t="shared" si="36"/>
        <v>5</v>
      </c>
      <c r="AL28" s="88">
        <f t="shared" si="29"/>
        <v>5</v>
      </c>
      <c r="AM28" s="89">
        <f t="shared" si="37"/>
        <v>25.239130434782609</v>
      </c>
      <c r="AN28" s="75">
        <f t="shared" si="38"/>
        <v>3</v>
      </c>
      <c r="AO28" s="75">
        <f t="shared" si="39"/>
        <v>3</v>
      </c>
      <c r="AP28" s="75">
        <f t="shared" si="40"/>
        <v>2</v>
      </c>
      <c r="AQ28" s="75">
        <f t="shared" si="41"/>
        <v>3</v>
      </c>
      <c r="AR28" s="185">
        <f>IF(J28="C",3, (3*J28/46))</f>
        <v>1.2391304347826086</v>
      </c>
      <c r="AS28" s="75">
        <f t="shared" si="43"/>
        <v>3</v>
      </c>
      <c r="AT28" s="75">
        <f t="shared" si="44"/>
        <v>3</v>
      </c>
      <c r="AU28" s="185">
        <f t="shared" si="45"/>
        <v>0</v>
      </c>
      <c r="AV28" s="75">
        <f t="shared" si="46"/>
        <v>4</v>
      </c>
      <c r="AW28" s="75">
        <f t="shared" si="47"/>
        <v>3</v>
      </c>
      <c r="AX28" s="87">
        <f t="shared" si="30"/>
        <v>15</v>
      </c>
      <c r="AY28" s="90">
        <f t="shared" si="48"/>
        <v>2</v>
      </c>
      <c r="AZ28" s="90">
        <f t="shared" si="49"/>
        <v>3</v>
      </c>
      <c r="BA28" s="90">
        <f t="shared" si="50"/>
        <v>2</v>
      </c>
      <c r="BB28" s="90">
        <f t="shared" si="51"/>
        <v>3</v>
      </c>
      <c r="BC28" s="187">
        <f t="shared" si="52"/>
        <v>0</v>
      </c>
      <c r="BD28" s="90">
        <f t="shared" si="53"/>
        <v>3</v>
      </c>
      <c r="BE28" s="90">
        <f t="shared" si="54"/>
        <v>2</v>
      </c>
      <c r="BF28" s="111">
        <f t="shared" si="31"/>
        <v>6</v>
      </c>
      <c r="BG28" s="92">
        <f t="shared" si="55"/>
        <v>1</v>
      </c>
      <c r="BH28" s="92">
        <f t="shared" si="56"/>
        <v>1</v>
      </c>
      <c r="BI28" s="92">
        <f t="shared" si="57"/>
        <v>1</v>
      </c>
      <c r="BJ28" s="188">
        <f t="shared" si="58"/>
        <v>0</v>
      </c>
      <c r="BK28" s="188">
        <f t="shared" si="59"/>
        <v>0</v>
      </c>
      <c r="BL28" s="92">
        <f t="shared" si="60"/>
        <v>1</v>
      </c>
      <c r="BM28" s="92">
        <f t="shared" si="61"/>
        <v>1</v>
      </c>
      <c r="BN28" s="92">
        <f t="shared" si="62"/>
        <v>1</v>
      </c>
      <c r="BO28" s="111">
        <f t="shared" si="33"/>
        <v>9</v>
      </c>
      <c r="BP28" s="73">
        <f t="shared" si="63"/>
        <v>3</v>
      </c>
      <c r="BQ28" s="73">
        <f t="shared" si="64"/>
        <v>3</v>
      </c>
      <c r="BR28" s="73">
        <f t="shared" si="65"/>
        <v>3</v>
      </c>
      <c r="BS28" s="79">
        <f t="shared" si="34"/>
        <v>60.239130434782609</v>
      </c>
      <c r="BT28" s="112">
        <v>70</v>
      </c>
      <c r="BU28" s="146" t="str">
        <f t="shared" si="35"/>
        <v>Tốt</v>
      </c>
      <c r="BV28" s="96"/>
      <c r="BW28" s="139"/>
      <c r="BX28" s="17"/>
      <c r="BY28" s="17"/>
      <c r="BZ28" s="17"/>
      <c r="CA28" s="14"/>
      <c r="CB28" s="12"/>
      <c r="CC28" s="10"/>
      <c r="CD28"/>
      <c r="CE28"/>
      <c r="CF28"/>
      <c r="CO28"/>
      <c r="EM28"/>
      <c r="EN28"/>
      <c r="EO28"/>
      <c r="EP28"/>
    </row>
    <row r="29" spans="1:151" x14ac:dyDescent="0.25">
      <c r="A29" s="204">
        <v>7</v>
      </c>
      <c r="B29" s="205" t="s">
        <v>106</v>
      </c>
      <c r="C29" s="41"/>
      <c r="D29" s="32" t="s">
        <v>121</v>
      </c>
      <c r="E29" s="8"/>
      <c r="F29" s="36" t="s">
        <v>121</v>
      </c>
      <c r="G29" s="36" t="s">
        <v>121</v>
      </c>
      <c r="H29" s="145" t="s">
        <v>126</v>
      </c>
      <c r="I29" s="34" t="s">
        <v>121</v>
      </c>
      <c r="J29" s="34" t="s">
        <v>121</v>
      </c>
      <c r="K29" s="35" t="s">
        <v>121</v>
      </c>
      <c r="L29" s="36" t="s">
        <v>121</v>
      </c>
      <c r="M29" s="36" t="s">
        <v>121</v>
      </c>
      <c r="N29" s="140" t="s">
        <v>121</v>
      </c>
      <c r="O29" s="37" t="s">
        <v>121</v>
      </c>
      <c r="P29" s="132"/>
      <c r="Q29" s="40" t="s">
        <v>121</v>
      </c>
      <c r="R29" s="40" t="s">
        <v>121</v>
      </c>
      <c r="S29" s="40" t="s">
        <v>121</v>
      </c>
      <c r="T29" s="142" t="s">
        <v>121</v>
      </c>
      <c r="U29" s="40" t="s">
        <v>121</v>
      </c>
      <c r="V29" s="40" t="s">
        <v>121</v>
      </c>
      <c r="W29" s="40" t="s">
        <v>121</v>
      </c>
      <c r="X29" s="71"/>
      <c r="Y29" s="42" t="s">
        <v>121</v>
      </c>
      <c r="Z29" s="42" t="s">
        <v>121</v>
      </c>
      <c r="AA29" s="42" t="s">
        <v>121</v>
      </c>
      <c r="AB29" s="42" t="s">
        <v>121</v>
      </c>
      <c r="AC29" s="83" t="s">
        <v>122</v>
      </c>
      <c r="AD29" s="42" t="s">
        <v>121</v>
      </c>
      <c r="AE29" s="203" t="s">
        <v>121</v>
      </c>
      <c r="AF29" s="45" t="s">
        <v>121</v>
      </c>
      <c r="AG29" s="133"/>
      <c r="AH29" s="109" t="s">
        <v>121</v>
      </c>
      <c r="AI29" s="110" t="s">
        <v>121</v>
      </c>
      <c r="AJ29" s="110" t="s">
        <v>121</v>
      </c>
      <c r="AK29" s="87">
        <f t="shared" si="36"/>
        <v>5</v>
      </c>
      <c r="AL29" s="88">
        <f t="shared" si="29"/>
        <v>5</v>
      </c>
      <c r="AM29" s="89">
        <f t="shared" si="37"/>
        <v>28</v>
      </c>
      <c r="AN29" s="75">
        <f t="shared" si="38"/>
        <v>3</v>
      </c>
      <c r="AO29" s="75">
        <f t="shared" si="39"/>
        <v>3</v>
      </c>
      <c r="AP29" s="185">
        <f t="shared" si="40"/>
        <v>1</v>
      </c>
      <c r="AQ29" s="75">
        <f t="shared" si="41"/>
        <v>3</v>
      </c>
      <c r="AR29" s="75">
        <f t="shared" si="42"/>
        <v>3</v>
      </c>
      <c r="AS29" s="75">
        <f t="shared" si="43"/>
        <v>3</v>
      </c>
      <c r="AT29" s="75">
        <f t="shared" si="44"/>
        <v>3</v>
      </c>
      <c r="AU29" s="75">
        <f t="shared" si="45"/>
        <v>3</v>
      </c>
      <c r="AV29" s="185">
        <v>3</v>
      </c>
      <c r="AW29" s="75">
        <f t="shared" si="47"/>
        <v>3</v>
      </c>
      <c r="AX29" s="87">
        <f t="shared" si="30"/>
        <v>17</v>
      </c>
      <c r="AY29" s="90">
        <f t="shared" si="48"/>
        <v>2</v>
      </c>
      <c r="AZ29" s="90">
        <f t="shared" si="49"/>
        <v>3</v>
      </c>
      <c r="BA29" s="90">
        <f t="shared" si="50"/>
        <v>2</v>
      </c>
      <c r="BB29" s="187">
        <v>2</v>
      </c>
      <c r="BC29" s="90">
        <f t="shared" si="52"/>
        <v>3</v>
      </c>
      <c r="BD29" s="90">
        <f t="shared" si="53"/>
        <v>3</v>
      </c>
      <c r="BE29" s="90">
        <f t="shared" si="54"/>
        <v>2</v>
      </c>
      <c r="BF29" s="111">
        <f t="shared" si="31"/>
        <v>7</v>
      </c>
      <c r="BG29" s="92">
        <f t="shared" si="55"/>
        <v>1</v>
      </c>
      <c r="BH29" s="92">
        <f t="shared" si="56"/>
        <v>1</v>
      </c>
      <c r="BI29" s="92">
        <f t="shared" si="57"/>
        <v>1</v>
      </c>
      <c r="BJ29" s="92">
        <f t="shared" si="58"/>
        <v>1</v>
      </c>
      <c r="BK29" s="188">
        <f t="shared" si="59"/>
        <v>0</v>
      </c>
      <c r="BL29" s="92">
        <f t="shared" si="60"/>
        <v>1</v>
      </c>
      <c r="BM29" s="92">
        <f t="shared" si="61"/>
        <v>1</v>
      </c>
      <c r="BN29" s="92">
        <f t="shared" si="62"/>
        <v>1</v>
      </c>
      <c r="BO29" s="111">
        <f t="shared" si="33"/>
        <v>9</v>
      </c>
      <c r="BP29" s="73">
        <f t="shared" si="63"/>
        <v>3</v>
      </c>
      <c r="BQ29" s="73">
        <f t="shared" si="64"/>
        <v>3</v>
      </c>
      <c r="BR29" s="73">
        <f t="shared" si="65"/>
        <v>3</v>
      </c>
      <c r="BS29" s="79">
        <f t="shared" si="34"/>
        <v>66</v>
      </c>
      <c r="BT29" s="112">
        <v>69</v>
      </c>
      <c r="BU29" s="146" t="str">
        <f t="shared" si="35"/>
        <v>Tốt</v>
      </c>
      <c r="BV29" s="96"/>
      <c r="BW29" s="139"/>
      <c r="BX29" s="17"/>
      <c r="BY29" s="17"/>
      <c r="BZ29" s="17"/>
      <c r="CA29" s="14"/>
      <c r="CB29" s="12"/>
      <c r="CC29" s="10"/>
      <c r="CD29"/>
      <c r="CE29"/>
      <c r="CF29"/>
      <c r="CO29"/>
      <c r="EM29"/>
      <c r="EN29"/>
      <c r="EO29"/>
      <c r="EP29"/>
    </row>
    <row r="30" spans="1:151" x14ac:dyDescent="0.25">
      <c r="A30" s="204">
        <v>8</v>
      </c>
      <c r="B30" s="205" t="s">
        <v>108</v>
      </c>
      <c r="C30" s="41"/>
      <c r="D30" s="32" t="s">
        <v>121</v>
      </c>
      <c r="E30" s="8"/>
      <c r="F30" s="36" t="s">
        <v>121</v>
      </c>
      <c r="G30" s="36" t="s">
        <v>121</v>
      </c>
      <c r="H30" s="145" t="s">
        <v>126</v>
      </c>
      <c r="I30" s="34" t="s">
        <v>121</v>
      </c>
      <c r="J30" s="34" t="s">
        <v>121</v>
      </c>
      <c r="K30" s="35" t="s">
        <v>122</v>
      </c>
      <c r="L30" s="140" t="s">
        <v>122</v>
      </c>
      <c r="M30" s="140" t="s">
        <v>122</v>
      </c>
      <c r="N30" s="36" t="s">
        <v>121</v>
      </c>
      <c r="O30" s="37" t="s">
        <v>121</v>
      </c>
      <c r="P30" s="132"/>
      <c r="Q30" s="40" t="s">
        <v>121</v>
      </c>
      <c r="R30" s="40" t="s">
        <v>121</v>
      </c>
      <c r="S30" s="40" t="s">
        <v>121</v>
      </c>
      <c r="T30" s="40" t="s">
        <v>121</v>
      </c>
      <c r="U30" s="142" t="s">
        <v>122</v>
      </c>
      <c r="V30" s="40" t="s">
        <v>125</v>
      </c>
      <c r="W30" s="142" t="s">
        <v>122</v>
      </c>
      <c r="X30" s="71"/>
      <c r="Y30" s="42" t="s">
        <v>121</v>
      </c>
      <c r="Z30" s="42" t="s">
        <v>121</v>
      </c>
      <c r="AA30" s="83" t="s">
        <v>122</v>
      </c>
      <c r="AB30" s="42" t="s">
        <v>121</v>
      </c>
      <c r="AC30" s="83" t="s">
        <v>122</v>
      </c>
      <c r="AD30" s="83" t="s">
        <v>122</v>
      </c>
      <c r="AE30" s="46" t="s">
        <v>121</v>
      </c>
      <c r="AF30" s="45" t="s">
        <v>121</v>
      </c>
      <c r="AG30" s="133"/>
      <c r="AH30" s="109" t="s">
        <v>121</v>
      </c>
      <c r="AI30" s="110" t="s">
        <v>122</v>
      </c>
      <c r="AJ30" s="110" t="s">
        <v>121</v>
      </c>
      <c r="AK30" s="87">
        <f t="shared" si="36"/>
        <v>5</v>
      </c>
      <c r="AL30" s="88">
        <f t="shared" si="29"/>
        <v>5</v>
      </c>
      <c r="AM30" s="89">
        <f t="shared" si="37"/>
        <v>20</v>
      </c>
      <c r="AN30" s="75">
        <f t="shared" si="38"/>
        <v>3</v>
      </c>
      <c r="AO30" s="75">
        <f t="shared" si="39"/>
        <v>3</v>
      </c>
      <c r="AP30" s="185">
        <v>1</v>
      </c>
      <c r="AQ30" s="75">
        <f t="shared" si="41"/>
        <v>3</v>
      </c>
      <c r="AR30" s="75">
        <f t="shared" si="42"/>
        <v>3</v>
      </c>
      <c r="AS30" s="75">
        <f t="shared" si="43"/>
        <v>0</v>
      </c>
      <c r="AT30" s="185">
        <f t="shared" si="44"/>
        <v>0</v>
      </c>
      <c r="AU30" s="185">
        <f t="shared" si="45"/>
        <v>0</v>
      </c>
      <c r="AV30" s="75">
        <f>IF(N30="C",4,0)</f>
        <v>4</v>
      </c>
      <c r="AW30" s="75">
        <f t="shared" si="47"/>
        <v>3</v>
      </c>
      <c r="AX30" s="87">
        <f t="shared" si="30"/>
        <v>10</v>
      </c>
      <c r="AY30" s="90">
        <f t="shared" si="48"/>
        <v>2</v>
      </c>
      <c r="AZ30" s="90">
        <f t="shared" si="49"/>
        <v>3</v>
      </c>
      <c r="BA30" s="90">
        <f t="shared" si="50"/>
        <v>2</v>
      </c>
      <c r="BB30" s="90">
        <f t="shared" si="51"/>
        <v>3</v>
      </c>
      <c r="BC30" s="187">
        <f t="shared" si="52"/>
        <v>0</v>
      </c>
      <c r="BD30" s="90">
        <f t="shared" si="53"/>
        <v>0</v>
      </c>
      <c r="BE30" s="187">
        <f t="shared" si="54"/>
        <v>0</v>
      </c>
      <c r="BF30" s="111">
        <f t="shared" si="31"/>
        <v>5</v>
      </c>
      <c r="BG30" s="92">
        <f t="shared" si="55"/>
        <v>1</v>
      </c>
      <c r="BH30" s="92">
        <f t="shared" si="56"/>
        <v>1</v>
      </c>
      <c r="BI30" s="188">
        <f t="shared" si="57"/>
        <v>0</v>
      </c>
      <c r="BJ30" s="92">
        <f t="shared" si="58"/>
        <v>1</v>
      </c>
      <c r="BK30" s="188">
        <f t="shared" si="59"/>
        <v>0</v>
      </c>
      <c r="BL30" s="188">
        <f t="shared" si="60"/>
        <v>0</v>
      </c>
      <c r="BM30" s="92">
        <f t="shared" si="61"/>
        <v>1</v>
      </c>
      <c r="BN30" s="92">
        <f t="shared" si="62"/>
        <v>1</v>
      </c>
      <c r="BO30" s="111">
        <f t="shared" si="33"/>
        <v>6</v>
      </c>
      <c r="BP30" s="73">
        <f t="shared" si="63"/>
        <v>3</v>
      </c>
      <c r="BQ30" s="73">
        <f t="shared" si="64"/>
        <v>0</v>
      </c>
      <c r="BR30" s="73">
        <f t="shared" si="65"/>
        <v>3</v>
      </c>
      <c r="BS30" s="79">
        <f t="shared" si="34"/>
        <v>46</v>
      </c>
      <c r="BT30" s="112">
        <v>61</v>
      </c>
      <c r="BU30" s="146" t="str">
        <f>IF(BS30&gt;=85%*70,"Tốt", IF(AND(BS30&gt;=70%*70,BS30&lt;85%*70),"Khá",IF(AND(BS30&gt;=50%*70,BS30&lt;70%*70),"Trung bình","Yếu")))</f>
        <v>Trung bình</v>
      </c>
      <c r="BV30" s="96"/>
      <c r="BW30" s="139"/>
      <c r="BX30" s="17"/>
      <c r="BY30" s="17"/>
      <c r="BZ30" s="17"/>
      <c r="CA30" s="14"/>
      <c r="CB30" s="12"/>
      <c r="CC30" s="10"/>
      <c r="CD30"/>
      <c r="CE30"/>
      <c r="CF30"/>
      <c r="CO30"/>
      <c r="EM30"/>
      <c r="EN30"/>
      <c r="EO30"/>
      <c r="EP30"/>
    </row>
    <row r="31" spans="1:151" x14ac:dyDescent="0.25">
      <c r="A31" s="204">
        <v>9</v>
      </c>
      <c r="B31" s="205" t="s">
        <v>109</v>
      </c>
      <c r="C31" s="41"/>
      <c r="D31" s="32" t="s">
        <v>121</v>
      </c>
      <c r="E31" s="8"/>
      <c r="F31" s="36" t="s">
        <v>121</v>
      </c>
      <c r="G31" s="36" t="s">
        <v>121</v>
      </c>
      <c r="H31" s="33" t="s">
        <v>121</v>
      </c>
      <c r="I31" s="34" t="s">
        <v>121</v>
      </c>
      <c r="J31" s="34" t="s">
        <v>121</v>
      </c>
      <c r="K31" s="35" t="s">
        <v>121</v>
      </c>
      <c r="L31" s="36" t="s">
        <v>121</v>
      </c>
      <c r="M31" s="36" t="s">
        <v>121</v>
      </c>
      <c r="N31" s="36" t="s">
        <v>121</v>
      </c>
      <c r="O31" s="37" t="s">
        <v>121</v>
      </c>
      <c r="P31" s="132"/>
      <c r="Q31" s="40" t="s">
        <v>121</v>
      </c>
      <c r="R31" s="40" t="s">
        <v>121</v>
      </c>
      <c r="S31" s="40" t="s">
        <v>121</v>
      </c>
      <c r="T31" s="40" t="s">
        <v>121</v>
      </c>
      <c r="U31" s="40" t="s">
        <v>121</v>
      </c>
      <c r="V31" s="40" t="s">
        <v>121</v>
      </c>
      <c r="W31" s="40" t="s">
        <v>121</v>
      </c>
      <c r="X31" s="71"/>
      <c r="Y31" s="42" t="s">
        <v>121</v>
      </c>
      <c r="Z31" s="42" t="s">
        <v>121</v>
      </c>
      <c r="AA31" s="42" t="s">
        <v>121</v>
      </c>
      <c r="AB31" s="42" t="s">
        <v>121</v>
      </c>
      <c r="AC31" s="42" t="s">
        <v>121</v>
      </c>
      <c r="AD31" s="42" t="s">
        <v>121</v>
      </c>
      <c r="AE31" s="46" t="s">
        <v>121</v>
      </c>
      <c r="AF31" s="45" t="s">
        <v>121</v>
      </c>
      <c r="AG31" s="133"/>
      <c r="AH31" s="109" t="s">
        <v>121</v>
      </c>
      <c r="AI31" s="115" t="s">
        <v>122</v>
      </c>
      <c r="AJ31" s="110" t="s">
        <v>121</v>
      </c>
      <c r="AK31" s="87">
        <f t="shared" si="36"/>
        <v>5</v>
      </c>
      <c r="AL31" s="88">
        <f t="shared" si="29"/>
        <v>5</v>
      </c>
      <c r="AM31" s="89">
        <f t="shared" si="37"/>
        <v>30</v>
      </c>
      <c r="AN31" s="75">
        <f t="shared" si="38"/>
        <v>3</v>
      </c>
      <c r="AO31" s="75">
        <f t="shared" si="39"/>
        <v>3</v>
      </c>
      <c r="AP31" s="75">
        <f t="shared" si="40"/>
        <v>2</v>
      </c>
      <c r="AQ31" s="75">
        <f t="shared" si="41"/>
        <v>3</v>
      </c>
      <c r="AR31" s="75">
        <f t="shared" si="42"/>
        <v>3</v>
      </c>
      <c r="AS31" s="75">
        <f t="shared" si="43"/>
        <v>3</v>
      </c>
      <c r="AT31" s="75">
        <f t="shared" si="44"/>
        <v>3</v>
      </c>
      <c r="AU31" s="75">
        <f t="shared" si="45"/>
        <v>3</v>
      </c>
      <c r="AV31" s="75">
        <f t="shared" si="46"/>
        <v>4</v>
      </c>
      <c r="AW31" s="75">
        <f t="shared" si="47"/>
        <v>3</v>
      </c>
      <c r="AX31" s="87">
        <f t="shared" si="30"/>
        <v>18</v>
      </c>
      <c r="AY31" s="90">
        <f t="shared" si="48"/>
        <v>2</v>
      </c>
      <c r="AZ31" s="90">
        <f t="shared" si="49"/>
        <v>3</v>
      </c>
      <c r="BA31" s="90">
        <f t="shared" si="50"/>
        <v>2</v>
      </c>
      <c r="BB31" s="90">
        <f t="shared" si="51"/>
        <v>3</v>
      </c>
      <c r="BC31" s="90">
        <f t="shared" si="52"/>
        <v>3</v>
      </c>
      <c r="BD31" s="90">
        <f t="shared" si="53"/>
        <v>3</v>
      </c>
      <c r="BE31" s="90">
        <f t="shared" si="54"/>
        <v>2</v>
      </c>
      <c r="BF31" s="111">
        <f t="shared" si="31"/>
        <v>8</v>
      </c>
      <c r="BG31" s="92">
        <f t="shared" si="55"/>
        <v>1</v>
      </c>
      <c r="BH31" s="92">
        <f t="shared" si="56"/>
        <v>1</v>
      </c>
      <c r="BI31" s="92">
        <f t="shared" si="57"/>
        <v>1</v>
      </c>
      <c r="BJ31" s="92">
        <f t="shared" si="58"/>
        <v>1</v>
      </c>
      <c r="BK31" s="92">
        <f t="shared" si="59"/>
        <v>1</v>
      </c>
      <c r="BL31" s="92">
        <f t="shared" si="60"/>
        <v>1</v>
      </c>
      <c r="BM31" s="92">
        <f t="shared" si="61"/>
        <v>1</v>
      </c>
      <c r="BN31" s="92">
        <f t="shared" si="62"/>
        <v>1</v>
      </c>
      <c r="BO31" s="111">
        <f t="shared" si="33"/>
        <v>6</v>
      </c>
      <c r="BP31" s="73">
        <f t="shared" si="63"/>
        <v>3</v>
      </c>
      <c r="BQ31" s="191">
        <f t="shared" si="64"/>
        <v>0</v>
      </c>
      <c r="BR31" s="73">
        <f t="shared" si="65"/>
        <v>3</v>
      </c>
      <c r="BS31" s="79">
        <f t="shared" si="34"/>
        <v>67</v>
      </c>
      <c r="BT31" s="112">
        <v>70</v>
      </c>
      <c r="BU31" s="146" t="str">
        <f>IF(BS31&gt;=85%*70,"Tốt", IF(AND(BS31&gt;=70%*70,BS31&lt;85%*70),"Khá",IF(AND(BS31&gt;=50%*70,BS31&lt;70%*70),"Trung bình","Yếu")))</f>
        <v>Tốt</v>
      </c>
      <c r="BV31" s="96"/>
      <c r="BW31" s="139"/>
      <c r="BX31" s="153"/>
      <c r="BY31" s="17"/>
      <c r="BZ31" s="17"/>
      <c r="CA31" s="14"/>
      <c r="CB31" s="12"/>
      <c r="CC31" s="10"/>
      <c r="CD31"/>
      <c r="CE31"/>
      <c r="CF31"/>
      <c r="CO31"/>
      <c r="EM31"/>
      <c r="EN31"/>
      <c r="EO31"/>
      <c r="EP31"/>
    </row>
    <row r="32" spans="1:151" x14ac:dyDescent="0.25">
      <c r="A32" s="118"/>
      <c r="B32" s="20"/>
      <c r="C32" s="48"/>
      <c r="D32" s="49"/>
      <c r="E32" s="20"/>
      <c r="F32" s="49"/>
      <c r="G32" s="49"/>
      <c r="H32" s="20"/>
      <c r="I32" s="15"/>
      <c r="J32" s="15"/>
      <c r="K32" s="15"/>
      <c r="L32" s="15"/>
      <c r="M32" s="15"/>
      <c r="N32" s="20"/>
      <c r="O32" s="15"/>
      <c r="P32" s="50"/>
      <c r="Q32" s="49"/>
      <c r="R32" s="49"/>
      <c r="S32" s="49"/>
      <c r="T32" s="49"/>
      <c r="U32" s="13"/>
      <c r="V32" s="13"/>
      <c r="W32" s="13"/>
      <c r="X32" s="13"/>
      <c r="Y32" s="13"/>
      <c r="Z32" s="13"/>
      <c r="AA32" s="13"/>
      <c r="AB32" s="13"/>
      <c r="AC32" s="13"/>
      <c r="AD32" s="13"/>
      <c r="AE32" s="13"/>
      <c r="AF32" s="13"/>
      <c r="AG32" s="13"/>
      <c r="AH32" s="13"/>
      <c r="AI32" s="13"/>
      <c r="AJ32" s="13"/>
      <c r="AK32" s="20"/>
      <c r="AL32" s="20"/>
      <c r="AM32" s="20"/>
      <c r="AN32" s="20"/>
      <c r="AO32" s="51"/>
      <c r="AP32" s="52"/>
      <c r="AQ32" s="50"/>
      <c r="AR32" s="52"/>
      <c r="AS32" s="52"/>
      <c r="AT32" s="51"/>
      <c r="AU32" s="50"/>
      <c r="AV32" s="50"/>
      <c r="AW32" s="50"/>
      <c r="AX32" s="50"/>
      <c r="AY32" s="93"/>
      <c r="AZ32" s="93"/>
      <c r="BA32" s="93"/>
      <c r="BB32" s="93"/>
      <c r="BC32" s="50"/>
      <c r="BD32" s="50"/>
      <c r="BE32" s="52"/>
      <c r="BF32" s="52"/>
      <c r="BG32" s="52"/>
      <c r="BH32" s="50"/>
      <c r="BI32" s="50"/>
      <c r="BJ32" s="50"/>
      <c r="BK32" s="50"/>
      <c r="BL32" s="50"/>
      <c r="BM32" s="50"/>
      <c r="BN32" s="50"/>
      <c r="BO32" s="50"/>
      <c r="BP32" s="50"/>
      <c r="BQ32" s="50"/>
      <c r="BR32" s="50"/>
      <c r="BS32" s="50"/>
      <c r="BT32" s="50"/>
      <c r="BU32" s="50"/>
      <c r="BV32" s="50"/>
      <c r="BW32" s="53"/>
      <c r="BX32" s="50"/>
      <c r="BY32" s="50"/>
      <c r="BZ32" s="50"/>
      <c r="CA32" s="53"/>
      <c r="CB32" s="54"/>
      <c r="CC32" s="54"/>
      <c r="CD32" s="54"/>
      <c r="CE32" s="55"/>
      <c r="CF32" s="55"/>
      <c r="CG32" s="20"/>
      <c r="CH32" s="93"/>
      <c r="CI32" s="93"/>
      <c r="CJ32" s="93"/>
      <c r="CK32" s="93"/>
      <c r="CL32" s="93"/>
      <c r="CM32" s="93"/>
      <c r="CN32" s="93"/>
      <c r="CO32" s="94"/>
      <c r="CP32" s="93"/>
      <c r="CQ32" s="93"/>
      <c r="CR32" s="93"/>
      <c r="CS32" s="93"/>
      <c r="CT32" s="93"/>
      <c r="CU32" s="93"/>
      <c r="CV32" s="93"/>
      <c r="CW32" s="17"/>
      <c r="CX32" s="17"/>
      <c r="CY32" s="17"/>
      <c r="CZ32" s="17"/>
      <c r="DA32" s="17"/>
      <c r="DB32" s="17"/>
      <c r="DC32" s="96"/>
      <c r="DD32" s="96"/>
      <c r="DE32" s="96"/>
      <c r="DF32" s="96"/>
      <c r="DG32" s="96"/>
      <c r="DH32" s="96"/>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5"/>
      <c r="EN32" s="95"/>
      <c r="EO32" s="95"/>
      <c r="EP32" s="95"/>
      <c r="EQ32" s="93"/>
      <c r="ER32" s="93"/>
      <c r="ES32" s="93"/>
      <c r="ET32" s="93"/>
      <c r="EU32" s="93"/>
    </row>
    <row r="33" spans="1:151" x14ac:dyDescent="0.25">
      <c r="A33" s="47"/>
      <c r="B33" s="60" t="s">
        <v>40</v>
      </c>
      <c r="C33" s="48"/>
      <c r="D33" s="49"/>
      <c r="E33" s="20"/>
      <c r="F33" s="49"/>
      <c r="G33" s="49"/>
      <c r="H33" s="20"/>
      <c r="I33" s="15"/>
      <c r="J33" s="15"/>
      <c r="K33" s="15"/>
      <c r="L33" s="15"/>
      <c r="M33" s="15"/>
      <c r="N33" s="20"/>
      <c r="O33" s="15"/>
      <c r="P33" s="50"/>
      <c r="Q33" s="49"/>
      <c r="R33" s="49"/>
      <c r="S33" s="49"/>
      <c r="T33" s="49"/>
      <c r="U33" s="13"/>
      <c r="V33" s="13"/>
      <c r="W33" s="13"/>
      <c r="X33" s="13"/>
      <c r="Y33" s="13"/>
      <c r="Z33" s="13"/>
      <c r="AA33" s="13"/>
      <c r="AB33" s="13"/>
      <c r="AC33" s="13"/>
      <c r="AD33" s="13"/>
      <c r="AE33" s="13"/>
      <c r="AF33" s="13"/>
      <c r="AG33" s="13"/>
      <c r="AH33" s="13"/>
      <c r="AI33" s="13"/>
      <c r="AJ33" s="13"/>
      <c r="AK33" s="20"/>
      <c r="AL33" s="20"/>
      <c r="AM33" s="20"/>
      <c r="AN33" s="20"/>
      <c r="AO33" s="51"/>
      <c r="AP33" s="52"/>
      <c r="AQ33" s="50"/>
      <c r="AR33" s="52"/>
      <c r="AS33" s="52"/>
      <c r="AT33" s="51"/>
      <c r="AU33" s="50"/>
      <c r="AV33" s="50"/>
      <c r="AW33" s="50"/>
      <c r="AX33" s="50"/>
      <c r="AY33" s="93"/>
      <c r="AZ33" s="93"/>
      <c r="BA33" s="93"/>
      <c r="BB33" s="93"/>
      <c r="BC33" s="50"/>
      <c r="BD33" s="50"/>
      <c r="BE33" s="52"/>
      <c r="BF33" s="52"/>
      <c r="BG33" s="52"/>
      <c r="BH33" s="50"/>
      <c r="BI33" s="50"/>
      <c r="BJ33" s="50"/>
      <c r="BK33" s="50"/>
      <c r="BL33" s="50"/>
      <c r="BM33" s="50"/>
      <c r="BN33" s="50"/>
      <c r="BO33" s="50"/>
      <c r="BP33" s="50"/>
      <c r="BQ33" s="50"/>
      <c r="BR33" s="50"/>
      <c r="BS33" s="50"/>
      <c r="BT33" s="50"/>
      <c r="BU33" s="50"/>
      <c r="BV33" s="50"/>
      <c r="BW33" s="53"/>
      <c r="BX33" s="50"/>
      <c r="BY33" s="50"/>
      <c r="BZ33" s="50"/>
      <c r="CA33" s="53"/>
      <c r="CB33" s="54"/>
      <c r="CC33" s="54"/>
      <c r="CD33" s="54"/>
      <c r="CE33" s="55"/>
      <c r="CF33" s="55"/>
      <c r="CG33" s="20"/>
      <c r="CH33" s="93"/>
      <c r="CI33" s="93"/>
      <c r="CJ33" s="93"/>
      <c r="CK33" s="93"/>
      <c r="CL33" s="93"/>
      <c r="CM33" s="93"/>
      <c r="CN33" s="93"/>
      <c r="CO33" s="94"/>
      <c r="CP33" s="93"/>
      <c r="CQ33" s="93"/>
      <c r="CR33" s="93"/>
      <c r="CS33" s="93"/>
      <c r="CT33" s="93"/>
      <c r="CU33" s="93"/>
      <c r="CV33" s="93"/>
      <c r="CW33" s="17"/>
      <c r="CX33" s="17"/>
      <c r="CY33" s="17"/>
      <c r="CZ33" s="17"/>
      <c r="DA33" s="17"/>
      <c r="DB33" s="17"/>
      <c r="DC33" s="96"/>
      <c r="DD33" s="96"/>
      <c r="DE33" s="96"/>
      <c r="DF33" s="96"/>
      <c r="DG33" s="96"/>
      <c r="DH33" s="96"/>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5"/>
      <c r="EN33" s="95"/>
      <c r="EO33" s="95"/>
      <c r="EP33" s="95"/>
      <c r="EQ33" s="93"/>
      <c r="ER33" s="93"/>
      <c r="ES33" s="93"/>
      <c r="ET33" s="93"/>
      <c r="EU33" s="93"/>
    </row>
    <row r="34" spans="1:151" x14ac:dyDescent="0.25">
      <c r="A34" s="47"/>
      <c r="B34" s="60"/>
      <c r="C34" s="48"/>
      <c r="D34" s="49"/>
      <c r="E34" s="20"/>
      <c r="F34" s="49"/>
      <c r="G34" s="49"/>
      <c r="H34" s="20"/>
      <c r="I34" s="15"/>
      <c r="J34" s="15"/>
      <c r="K34" s="15"/>
      <c r="L34" s="15"/>
      <c r="M34" s="15"/>
      <c r="N34" s="20"/>
      <c r="O34" s="15"/>
      <c r="P34" s="50"/>
      <c r="Q34" s="49"/>
      <c r="R34" s="49"/>
      <c r="S34" s="49"/>
      <c r="T34" s="49"/>
      <c r="U34" s="13"/>
      <c r="V34" s="13"/>
      <c r="W34" s="13"/>
      <c r="X34" s="13"/>
      <c r="Y34" s="13"/>
      <c r="Z34" s="13"/>
      <c r="AA34" s="13"/>
      <c r="AB34" s="13"/>
      <c r="AC34" s="13"/>
      <c r="AD34" s="13"/>
      <c r="AE34" s="13"/>
      <c r="AF34" s="13"/>
      <c r="AG34" s="13"/>
      <c r="AH34" s="13"/>
      <c r="AI34" s="13"/>
      <c r="AJ34" s="13"/>
      <c r="AK34" s="20"/>
      <c r="AL34" s="20"/>
      <c r="AM34" s="20"/>
      <c r="AN34" s="20"/>
      <c r="AO34" s="51"/>
      <c r="AP34" s="52"/>
      <c r="AQ34" s="50"/>
      <c r="AR34" s="52"/>
      <c r="AS34" s="52"/>
      <c r="AT34" s="51"/>
      <c r="AU34" s="50"/>
      <c r="AV34" s="50"/>
      <c r="AW34" s="50"/>
      <c r="AX34" s="50"/>
      <c r="AY34" s="93"/>
      <c r="AZ34" s="93"/>
      <c r="BA34" s="93"/>
      <c r="BB34" s="93"/>
      <c r="BC34" s="50"/>
      <c r="BD34" s="50"/>
      <c r="BE34" s="52"/>
      <c r="BF34" s="52"/>
      <c r="BG34" s="52"/>
      <c r="BH34" s="50"/>
      <c r="BI34" s="50"/>
      <c r="BJ34" s="50"/>
      <c r="BK34" s="50"/>
      <c r="BL34" s="50"/>
      <c r="BM34" s="50"/>
      <c r="BN34" s="50"/>
      <c r="BO34" s="50"/>
      <c r="BP34" s="50"/>
      <c r="BQ34" s="50"/>
      <c r="BR34" s="50"/>
      <c r="BS34" s="50"/>
      <c r="BT34" s="50"/>
      <c r="BU34" s="50"/>
      <c r="BV34" s="50"/>
      <c r="BW34" s="53"/>
      <c r="BX34" s="50"/>
      <c r="BY34" s="50"/>
      <c r="BZ34" s="50"/>
      <c r="CA34" s="53"/>
      <c r="CB34" s="54"/>
      <c r="CC34" s="54"/>
      <c r="CD34" s="54"/>
      <c r="CE34" s="55"/>
      <c r="CF34" s="55"/>
      <c r="CG34" s="20"/>
      <c r="CH34" s="93"/>
      <c r="CI34" s="93"/>
      <c r="CJ34" s="93"/>
      <c r="CK34" s="93"/>
      <c r="CL34" s="93"/>
      <c r="CM34" s="93"/>
      <c r="CN34" s="93"/>
      <c r="CO34" s="94"/>
      <c r="CP34" s="93"/>
      <c r="CQ34" s="93"/>
      <c r="CR34" s="93"/>
      <c r="CS34" s="93"/>
      <c r="CT34" s="93"/>
      <c r="CU34" s="93"/>
      <c r="CV34" s="93"/>
      <c r="CW34" s="93"/>
      <c r="CX34" s="96"/>
      <c r="CY34" s="96"/>
      <c r="CZ34" s="96"/>
      <c r="DA34" s="96"/>
      <c r="DB34" s="96"/>
      <c r="DC34" s="96"/>
      <c r="DD34" s="96"/>
      <c r="DE34" s="96"/>
      <c r="DF34" s="96"/>
      <c r="DG34" s="96"/>
      <c r="DH34" s="96"/>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5"/>
      <c r="EN34" s="95"/>
      <c r="EO34" s="95"/>
      <c r="EP34" s="95"/>
      <c r="EQ34" s="93"/>
      <c r="ER34" s="93"/>
      <c r="ES34" s="93"/>
      <c r="ET34" s="93"/>
      <c r="EU34" s="93"/>
    </row>
    <row r="35" spans="1:151" ht="12.75" customHeight="1" x14ac:dyDescent="0.25">
      <c r="A35" s="222" t="s">
        <v>0</v>
      </c>
      <c r="B35" s="222" t="s">
        <v>131</v>
      </c>
      <c r="C35" s="223">
        <v>1</v>
      </c>
      <c r="D35" s="224" t="s">
        <v>70</v>
      </c>
      <c r="E35" s="224" t="s">
        <v>71</v>
      </c>
      <c r="F35" s="222">
        <v>2</v>
      </c>
      <c r="G35" s="295" t="s">
        <v>72</v>
      </c>
      <c r="H35" s="295" t="s">
        <v>73</v>
      </c>
      <c r="I35" s="277" t="s">
        <v>7</v>
      </c>
      <c r="J35" s="278" t="s">
        <v>8</v>
      </c>
      <c r="K35" s="278" t="s">
        <v>9</v>
      </c>
      <c r="L35" s="277" t="s">
        <v>10</v>
      </c>
      <c r="M35" s="285" t="s">
        <v>11</v>
      </c>
      <c r="N35" s="285" t="s">
        <v>12</v>
      </c>
      <c r="O35" s="301" t="s">
        <v>1</v>
      </c>
      <c r="P35" s="302" t="s">
        <v>2</v>
      </c>
      <c r="Q35" s="289" t="s">
        <v>3</v>
      </c>
      <c r="R35" s="93"/>
      <c r="S35" s="93"/>
      <c r="T35" s="93"/>
      <c r="U35" s="93"/>
      <c r="V35" s="93"/>
      <c r="W35" s="93"/>
      <c r="X35" s="93"/>
      <c r="Y35" s="93"/>
      <c r="Z35" s="93"/>
      <c r="AA35" s="93"/>
      <c r="AB35" s="93"/>
      <c r="AC35" s="93"/>
      <c r="AD35" s="93"/>
      <c r="AE35" s="93"/>
      <c r="AF35" s="93"/>
      <c r="AG35" s="93"/>
      <c r="AH35" s="93"/>
      <c r="AI35" s="93"/>
      <c r="AJ35" s="93"/>
      <c r="AK35" s="96"/>
      <c r="AL35" s="96"/>
      <c r="AM35" s="96"/>
      <c r="AN35" s="96"/>
      <c r="AO35" s="96"/>
      <c r="AP35" s="96"/>
      <c r="AQ35" s="96"/>
      <c r="AR35" s="129"/>
      <c r="AS35" s="129"/>
      <c r="AT35" s="129"/>
      <c r="AU35" s="129"/>
      <c r="AV35" s="96"/>
      <c r="AW35" s="96"/>
      <c r="AX35" s="96"/>
      <c r="AY35" s="96"/>
      <c r="AZ35" s="96"/>
      <c r="BA35" s="96"/>
      <c r="BB35" s="96"/>
      <c r="BC35" s="93"/>
      <c r="BD35" s="93"/>
      <c r="BE35" s="93"/>
      <c r="BF35" s="93"/>
      <c r="BG35" s="93"/>
      <c r="BH35" s="93"/>
      <c r="BI35" s="93"/>
      <c r="BJ35" s="93"/>
      <c r="BK35" s="93"/>
      <c r="BL35" s="93"/>
      <c r="BM35" s="93"/>
      <c r="BN35" s="93"/>
      <c r="BO35" s="93"/>
      <c r="BP35" s="93"/>
      <c r="BQ35" s="93"/>
      <c r="BR35" s="93"/>
      <c r="BS35" s="93"/>
      <c r="BT35" s="93"/>
      <c r="BU35" s="95"/>
      <c r="BV35" s="95"/>
      <c r="BW35" s="95"/>
      <c r="BX35" s="95"/>
      <c r="BY35" s="93"/>
      <c r="BZ35" s="93"/>
      <c r="CA35" s="93"/>
      <c r="CB35" s="93"/>
      <c r="CC35" s="93"/>
      <c r="CD35"/>
      <c r="CE35"/>
      <c r="CF35"/>
      <c r="CO35"/>
      <c r="CR35" s="10"/>
      <c r="CS35" s="10"/>
      <c r="CT35" s="10"/>
      <c r="CU35" s="10"/>
      <c r="CV35" s="10"/>
      <c r="CW35" s="10"/>
      <c r="CX35" s="10"/>
      <c r="CY35" s="10"/>
      <c r="CZ35" s="10"/>
      <c r="DA35" s="10"/>
      <c r="EM35"/>
      <c r="EN35"/>
      <c r="EO35"/>
      <c r="EP35"/>
    </row>
    <row r="36" spans="1:151" x14ac:dyDescent="0.25">
      <c r="A36" s="222"/>
      <c r="B36" s="222"/>
      <c r="C36" s="223"/>
      <c r="D36" s="225"/>
      <c r="E36" s="225"/>
      <c r="F36" s="222"/>
      <c r="G36" s="295"/>
      <c r="H36" s="295"/>
      <c r="I36" s="277"/>
      <c r="J36" s="279"/>
      <c r="K36" s="279"/>
      <c r="L36" s="277"/>
      <c r="M36" s="286"/>
      <c r="N36" s="286"/>
      <c r="O36" s="301"/>
      <c r="P36" s="303"/>
      <c r="Q36" s="289"/>
      <c r="R36" s="93"/>
      <c r="S36" s="93"/>
      <c r="T36" s="93"/>
      <c r="U36" s="93"/>
      <c r="V36" s="93"/>
      <c r="W36" s="93"/>
      <c r="X36" s="93"/>
      <c r="Y36" s="93"/>
      <c r="Z36" s="93"/>
      <c r="AA36" s="93"/>
      <c r="AB36" s="93"/>
      <c r="AC36" s="93"/>
      <c r="AD36" s="93"/>
      <c r="AE36" s="93"/>
      <c r="AF36" s="93"/>
      <c r="AG36" s="93"/>
      <c r="AH36" s="93"/>
      <c r="AI36" s="93"/>
      <c r="AJ36" s="93"/>
      <c r="AK36" s="96"/>
      <c r="AL36" s="96"/>
      <c r="AM36" s="96"/>
      <c r="AN36" s="96"/>
      <c r="AO36" s="96"/>
      <c r="AP36" s="96"/>
      <c r="AQ36" s="96"/>
      <c r="AR36" s="129"/>
      <c r="AS36" s="129"/>
      <c r="AT36" s="129"/>
      <c r="AU36" s="129"/>
      <c r="AV36" s="96"/>
      <c r="AW36" s="96"/>
      <c r="AX36" s="96"/>
      <c r="AY36" s="96"/>
      <c r="AZ36" s="96"/>
      <c r="BA36" s="96"/>
      <c r="BB36" s="96"/>
      <c r="BC36" s="93"/>
      <c r="BD36" s="93"/>
      <c r="BE36" s="93"/>
      <c r="BF36" s="93"/>
      <c r="BG36" s="93"/>
      <c r="BH36" s="93"/>
      <c r="BI36" s="93"/>
      <c r="BJ36" s="93"/>
      <c r="BK36" s="93"/>
      <c r="BL36" s="93"/>
      <c r="BM36" s="93"/>
      <c r="BN36" s="93"/>
      <c r="BO36" s="93"/>
      <c r="BP36" s="93"/>
      <c r="BQ36" s="93"/>
      <c r="BR36" s="93"/>
      <c r="BS36" s="93"/>
      <c r="BT36" s="93"/>
      <c r="BU36" s="95"/>
      <c r="BV36" s="95"/>
      <c r="BW36" s="95"/>
      <c r="BX36" s="95"/>
      <c r="BY36" s="93"/>
      <c r="BZ36" s="93"/>
      <c r="CA36" s="93"/>
      <c r="CB36" s="93"/>
      <c r="CC36" s="93"/>
      <c r="CD36"/>
      <c r="CE36"/>
      <c r="CF36"/>
      <c r="CO36"/>
      <c r="CR36" s="10"/>
      <c r="CS36" s="10"/>
      <c r="CT36" s="10"/>
      <c r="CU36" s="10"/>
      <c r="CV36" s="10"/>
      <c r="CW36" s="10"/>
      <c r="CX36" s="10"/>
      <c r="CY36" s="10"/>
      <c r="EM36"/>
      <c r="EN36"/>
      <c r="EO36"/>
      <c r="EP36"/>
    </row>
    <row r="37" spans="1:151" x14ac:dyDescent="0.25">
      <c r="A37" s="204">
        <v>1</v>
      </c>
      <c r="B37" s="205" t="s">
        <v>103</v>
      </c>
      <c r="C37" s="41"/>
      <c r="D37" s="148" t="s">
        <v>124</v>
      </c>
      <c r="E37" s="77" t="s">
        <v>121</v>
      </c>
      <c r="F37" s="8"/>
      <c r="G37" s="34" t="s">
        <v>121</v>
      </c>
      <c r="H37" s="35" t="s">
        <v>121</v>
      </c>
      <c r="I37" s="64">
        <f t="shared" ref="I37:I45" si="66">SUM(J37:K37)</f>
        <v>40</v>
      </c>
      <c r="J37" s="113">
        <f>IF(D37="1",20,IF(D37="2",10,0))</f>
        <v>20</v>
      </c>
      <c r="K37" s="113">
        <f>IF(E37="K",(20-10),IF(E37="T",(20-5),20))</f>
        <v>20</v>
      </c>
      <c r="L37" s="91">
        <f t="shared" ref="L37:L45" si="67">SUM(M37:N37)</f>
        <v>30</v>
      </c>
      <c r="M37" s="75">
        <f>IF(G37="C",20,0)</f>
        <v>20</v>
      </c>
      <c r="N37" s="75">
        <f>IF(H37="C",10,0)</f>
        <v>10</v>
      </c>
      <c r="O37" s="149">
        <f>I37+L37</f>
        <v>70</v>
      </c>
      <c r="P37" s="76">
        <v>70</v>
      </c>
      <c r="Q37" s="138" t="str">
        <f t="shared" ref="Q37:Q43" si="68">IF(O37&gt;=85%*70,"Tốt",IF(AND((O37&gt;=70%*70),(O37&lt;85%*70)),"Khá",IF(AND((O37&gt;=50%*70),(O37&lt;70%*70)),"Trung bình","Yếu")))</f>
        <v>Tốt</v>
      </c>
      <c r="R37" s="93"/>
      <c r="S37" s="93"/>
      <c r="T37" s="93"/>
      <c r="U37" s="93"/>
      <c r="V37" s="93"/>
      <c r="W37" s="93"/>
      <c r="X37" s="93"/>
      <c r="Y37" s="93"/>
      <c r="Z37" s="93"/>
      <c r="AA37" s="93"/>
      <c r="AB37" s="93"/>
      <c r="AC37" s="93"/>
      <c r="AD37" s="93"/>
      <c r="AE37" s="93"/>
      <c r="AF37" s="93"/>
      <c r="AG37" s="93"/>
      <c r="AH37" s="93"/>
      <c r="AI37" s="93"/>
      <c r="AJ37" s="93"/>
      <c r="AK37" s="96"/>
      <c r="AL37" s="96"/>
      <c r="AM37" s="96"/>
      <c r="AN37" s="96"/>
      <c r="AO37" s="96"/>
      <c r="AP37" s="96"/>
      <c r="AQ37" s="96"/>
      <c r="AR37" s="129"/>
      <c r="AS37" s="129"/>
      <c r="AT37" s="129"/>
      <c r="AU37" s="129"/>
      <c r="AV37" s="96"/>
      <c r="AW37" s="96"/>
      <c r="AX37" s="96"/>
      <c r="AY37" s="96"/>
      <c r="AZ37" s="96"/>
      <c r="BA37" s="96"/>
      <c r="BB37" s="96"/>
      <c r="BC37" s="93"/>
      <c r="BD37" s="93"/>
      <c r="BE37" s="93"/>
      <c r="BF37" s="93"/>
      <c r="BG37" s="93"/>
      <c r="BH37" s="93"/>
      <c r="BI37" s="93"/>
      <c r="BJ37" s="93"/>
      <c r="BK37" s="93"/>
      <c r="BL37" s="93"/>
      <c r="BM37" s="93"/>
      <c r="BN37" s="93"/>
      <c r="BO37" s="93"/>
      <c r="BP37" s="93"/>
      <c r="BQ37" s="93"/>
      <c r="BR37" s="93"/>
      <c r="BS37" s="93"/>
      <c r="BT37" s="93"/>
      <c r="BU37" s="95"/>
      <c r="BV37" s="95"/>
      <c r="BW37" s="95"/>
      <c r="BX37" s="95"/>
      <c r="BY37" s="93"/>
      <c r="BZ37" s="93"/>
      <c r="CA37" s="93"/>
      <c r="CB37" s="93"/>
      <c r="CC37" s="93"/>
      <c r="CD37"/>
      <c r="CE37"/>
      <c r="CF37"/>
      <c r="CO37"/>
      <c r="CR37" s="10"/>
      <c r="CS37" s="10"/>
      <c r="CT37" s="10"/>
      <c r="CU37" s="10"/>
      <c r="CV37" s="10"/>
      <c r="CW37" s="10"/>
      <c r="CX37" s="10"/>
      <c r="CY37" s="10"/>
      <c r="EM37"/>
      <c r="EN37"/>
      <c r="EO37"/>
      <c r="EP37"/>
    </row>
    <row r="38" spans="1:151" x14ac:dyDescent="0.25">
      <c r="A38" s="204">
        <v>2</v>
      </c>
      <c r="B38" s="205" t="s">
        <v>102</v>
      </c>
      <c r="C38" s="41"/>
      <c r="D38" s="148" t="s">
        <v>124</v>
      </c>
      <c r="E38" s="77" t="s">
        <v>121</v>
      </c>
      <c r="F38" s="8"/>
      <c r="G38" s="34" t="s">
        <v>121</v>
      </c>
      <c r="H38" s="35" t="s">
        <v>121</v>
      </c>
      <c r="I38" s="64">
        <f t="shared" si="66"/>
        <v>40</v>
      </c>
      <c r="J38" s="113">
        <f t="shared" ref="J38:J45" si="69">IF(D38="1",20,IF(D38="2",10,0))</f>
        <v>20</v>
      </c>
      <c r="K38" s="113">
        <f t="shared" ref="K38:K45" si="70">IF(E38="K",(20-10),IF(E38="T",(20-5),20))</f>
        <v>20</v>
      </c>
      <c r="L38" s="91">
        <f t="shared" si="67"/>
        <v>30</v>
      </c>
      <c r="M38" s="75">
        <f t="shared" ref="M38:M45" si="71">IF(G38="C",20,0)</f>
        <v>20</v>
      </c>
      <c r="N38" s="75">
        <f t="shared" ref="N38:N45" si="72">IF(H38="C",10,0)</f>
        <v>10</v>
      </c>
      <c r="O38" s="149">
        <f t="shared" ref="O38:O45" si="73">I38+L38</f>
        <v>70</v>
      </c>
      <c r="P38" s="76">
        <v>70</v>
      </c>
      <c r="Q38" s="138" t="str">
        <f t="shared" si="68"/>
        <v>Tốt</v>
      </c>
      <c r="R38" s="93"/>
      <c r="S38" s="93"/>
      <c r="T38" s="93"/>
      <c r="U38" s="93"/>
      <c r="V38" s="93"/>
      <c r="W38" s="93"/>
      <c r="X38" s="93"/>
      <c r="Y38" s="93"/>
      <c r="Z38" s="93"/>
      <c r="AA38" s="93"/>
      <c r="AB38" s="93"/>
      <c r="AC38" s="93"/>
      <c r="AD38" s="93"/>
      <c r="AE38" s="93"/>
      <c r="AF38" s="93"/>
      <c r="AG38" s="93"/>
      <c r="AH38" s="93"/>
      <c r="AI38" s="93"/>
      <c r="AJ38" s="93"/>
      <c r="AK38" s="96"/>
      <c r="AL38" s="96"/>
      <c r="AM38" s="96"/>
      <c r="AN38" s="96"/>
      <c r="AO38" s="96"/>
      <c r="AP38" s="96"/>
      <c r="AQ38" s="96"/>
      <c r="AR38" s="129"/>
      <c r="AS38" s="129"/>
      <c r="AT38" s="129"/>
      <c r="AU38" s="129"/>
      <c r="AV38" s="96"/>
      <c r="AW38" s="96"/>
      <c r="AX38" s="96"/>
      <c r="AY38" s="96"/>
      <c r="AZ38" s="96"/>
      <c r="BA38" s="96"/>
      <c r="BB38" s="96"/>
      <c r="BC38" s="93"/>
      <c r="BD38" s="93"/>
      <c r="BE38" s="93"/>
      <c r="BF38" s="93"/>
      <c r="BG38" s="93"/>
      <c r="BH38" s="93"/>
      <c r="BI38" s="93"/>
      <c r="BJ38" s="93"/>
      <c r="BK38" s="93"/>
      <c r="BL38" s="93"/>
      <c r="BM38" s="93"/>
      <c r="BN38" s="93"/>
      <c r="BO38" s="93"/>
      <c r="BP38" s="93"/>
      <c r="BQ38" s="93"/>
      <c r="BR38" s="93"/>
      <c r="BS38" s="93"/>
      <c r="BT38" s="93"/>
      <c r="BU38" s="95"/>
      <c r="BV38" s="95"/>
      <c r="BW38" s="95"/>
      <c r="BX38" s="95"/>
      <c r="BY38" s="93"/>
      <c r="BZ38" s="93"/>
      <c r="CA38" s="93"/>
      <c r="CB38" s="93"/>
      <c r="CC38" s="93"/>
      <c r="CD38"/>
      <c r="CE38"/>
      <c r="CF38"/>
      <c r="CO38"/>
      <c r="EM38"/>
      <c r="EN38"/>
      <c r="EO38"/>
      <c r="EP38"/>
    </row>
    <row r="39" spans="1:151" x14ac:dyDescent="0.25">
      <c r="A39" s="204">
        <v>3</v>
      </c>
      <c r="B39" s="205" t="s">
        <v>104</v>
      </c>
      <c r="C39" s="41"/>
      <c r="D39" s="148" t="s">
        <v>124</v>
      </c>
      <c r="E39" s="77" t="s">
        <v>121</v>
      </c>
      <c r="F39" s="8"/>
      <c r="G39" s="34" t="s">
        <v>121</v>
      </c>
      <c r="H39" s="35" t="s">
        <v>121</v>
      </c>
      <c r="I39" s="64">
        <f t="shared" si="66"/>
        <v>40</v>
      </c>
      <c r="J39" s="113">
        <f t="shared" si="69"/>
        <v>20</v>
      </c>
      <c r="K39" s="184">
        <f t="shared" si="70"/>
        <v>20</v>
      </c>
      <c r="L39" s="91">
        <f t="shared" si="67"/>
        <v>30</v>
      </c>
      <c r="M39" s="75">
        <f t="shared" si="71"/>
        <v>20</v>
      </c>
      <c r="N39" s="75">
        <f t="shared" si="72"/>
        <v>10</v>
      </c>
      <c r="O39" s="149">
        <f t="shared" si="73"/>
        <v>70</v>
      </c>
      <c r="P39" s="76">
        <v>70</v>
      </c>
      <c r="Q39" s="138" t="str">
        <f t="shared" si="68"/>
        <v>Tốt</v>
      </c>
      <c r="R39" s="93"/>
      <c r="S39" s="93"/>
      <c r="T39" s="93"/>
      <c r="U39" s="93"/>
      <c r="V39" s="93"/>
      <c r="W39" s="93"/>
      <c r="X39" s="93"/>
      <c r="Y39" s="93"/>
      <c r="Z39" s="93"/>
      <c r="AA39" s="93"/>
      <c r="AB39" s="93"/>
      <c r="AC39" s="93"/>
      <c r="AD39" s="93"/>
      <c r="AE39" s="93"/>
      <c r="AF39" s="93"/>
      <c r="AG39" s="93"/>
      <c r="AH39" s="93"/>
      <c r="AI39" s="93"/>
      <c r="AJ39" s="93"/>
      <c r="AK39" s="96"/>
      <c r="AL39" s="96"/>
      <c r="AM39" s="96"/>
      <c r="AN39" s="96"/>
      <c r="AO39" s="96"/>
      <c r="AP39" s="119"/>
      <c r="AQ39" s="119"/>
      <c r="AR39" s="135"/>
      <c r="AS39" s="135"/>
      <c r="AT39" s="135"/>
      <c r="AU39" s="135"/>
      <c r="AV39" s="119"/>
      <c r="AW39" s="119"/>
      <c r="AX39" s="119"/>
      <c r="AY39" s="96"/>
      <c r="AZ39" s="96"/>
      <c r="BA39" s="96"/>
      <c r="BB39" s="96"/>
      <c r="BC39" s="96"/>
      <c r="BD39" s="93"/>
      <c r="BE39" s="93"/>
      <c r="BF39" s="93"/>
      <c r="BG39" s="93"/>
      <c r="BH39" s="93"/>
      <c r="BI39" s="93"/>
      <c r="BJ39" s="93"/>
      <c r="BK39" s="93"/>
      <c r="BL39" s="93"/>
      <c r="BM39" s="93"/>
      <c r="BN39" s="93"/>
      <c r="BO39" s="93"/>
      <c r="BP39" s="93"/>
      <c r="BQ39" s="93"/>
      <c r="BR39" s="93"/>
      <c r="BS39" s="93"/>
      <c r="BT39" s="93"/>
      <c r="BU39" s="95"/>
      <c r="BV39" s="95"/>
      <c r="BW39" s="95"/>
      <c r="BX39" s="95"/>
      <c r="BY39" s="93"/>
      <c r="BZ39" s="93"/>
      <c r="CA39" s="93"/>
      <c r="CB39" s="93"/>
      <c r="CC39" s="93"/>
      <c r="CD39"/>
      <c r="CE39"/>
      <c r="CF39"/>
      <c r="CO39"/>
      <c r="EM39"/>
      <c r="EN39"/>
      <c r="EO39"/>
      <c r="EP39"/>
    </row>
    <row r="40" spans="1:151" x14ac:dyDescent="0.25">
      <c r="A40" s="204">
        <v>4</v>
      </c>
      <c r="B40" s="205" t="s">
        <v>107</v>
      </c>
      <c r="C40" s="41"/>
      <c r="D40" s="148" t="s">
        <v>124</v>
      </c>
      <c r="E40" s="147" t="s">
        <v>126</v>
      </c>
      <c r="F40" s="8"/>
      <c r="G40" s="34" t="s">
        <v>121</v>
      </c>
      <c r="H40" s="35" t="s">
        <v>121</v>
      </c>
      <c r="I40" s="64">
        <f t="shared" si="66"/>
        <v>35</v>
      </c>
      <c r="J40" s="113">
        <f t="shared" si="69"/>
        <v>20</v>
      </c>
      <c r="K40" s="184">
        <f t="shared" si="70"/>
        <v>15</v>
      </c>
      <c r="L40" s="91">
        <f t="shared" si="67"/>
        <v>30</v>
      </c>
      <c r="M40" s="75">
        <f t="shared" si="71"/>
        <v>20</v>
      </c>
      <c r="N40" s="75">
        <f t="shared" si="72"/>
        <v>10</v>
      </c>
      <c r="O40" s="149">
        <f t="shared" si="73"/>
        <v>65</v>
      </c>
      <c r="P40" s="76">
        <v>70</v>
      </c>
      <c r="Q40" s="138" t="str">
        <f t="shared" si="68"/>
        <v>Tốt</v>
      </c>
      <c r="R40" s="93"/>
      <c r="S40" s="93"/>
      <c r="T40" s="93"/>
      <c r="U40" s="93"/>
      <c r="V40" s="93"/>
      <c r="W40" s="93"/>
      <c r="X40" s="93"/>
      <c r="Y40" s="93"/>
      <c r="Z40" s="93"/>
      <c r="AA40" s="93"/>
      <c r="AB40" s="93"/>
      <c r="AC40" s="93"/>
      <c r="AD40" s="93"/>
      <c r="AE40" s="93"/>
      <c r="AF40" s="93"/>
      <c r="AG40" s="93"/>
      <c r="AH40" s="93"/>
      <c r="AI40" s="93"/>
      <c r="AJ40" s="93"/>
      <c r="AK40" s="96"/>
      <c r="AL40" s="96"/>
      <c r="AM40" s="96"/>
      <c r="AN40" s="96"/>
      <c r="AO40" s="96"/>
      <c r="AP40" s="119"/>
      <c r="AQ40" s="119"/>
      <c r="AR40" s="135"/>
      <c r="AS40" s="135"/>
      <c r="AT40" s="135"/>
      <c r="AU40" s="135"/>
      <c r="AV40" s="119"/>
      <c r="AW40" s="119"/>
      <c r="AX40" s="119"/>
      <c r="AY40" s="96"/>
      <c r="AZ40" s="96"/>
      <c r="BA40" s="96"/>
      <c r="BB40" s="96"/>
      <c r="BC40" s="96"/>
      <c r="BD40" s="93"/>
      <c r="BE40" s="93"/>
      <c r="BF40" s="93"/>
      <c r="BG40" s="93"/>
      <c r="BH40" s="93"/>
      <c r="BI40" s="93"/>
      <c r="BJ40" s="93"/>
      <c r="BK40" s="93"/>
      <c r="BL40" s="93"/>
      <c r="BM40" s="93"/>
      <c r="BN40" s="93"/>
      <c r="BO40" s="93"/>
      <c r="BP40" s="93"/>
      <c r="BQ40" s="93"/>
      <c r="BR40" s="93"/>
      <c r="BS40" s="93"/>
      <c r="BT40" s="93"/>
      <c r="BU40" s="95"/>
      <c r="BV40" s="95"/>
      <c r="BW40" s="95"/>
      <c r="BX40" s="95"/>
      <c r="BY40" s="93"/>
      <c r="BZ40" s="93"/>
      <c r="CA40" s="93"/>
      <c r="CB40" s="93"/>
      <c r="CC40" s="93"/>
      <c r="CD40"/>
      <c r="CE40"/>
      <c r="CF40"/>
      <c r="CO40"/>
      <c r="EM40"/>
      <c r="EN40"/>
      <c r="EO40"/>
      <c r="EP40"/>
    </row>
    <row r="41" spans="1:151" x14ac:dyDescent="0.25">
      <c r="A41" s="204">
        <v>5</v>
      </c>
      <c r="B41" s="205" t="s">
        <v>110</v>
      </c>
      <c r="C41" s="41"/>
      <c r="D41" s="148" t="s">
        <v>124</v>
      </c>
      <c r="E41" s="215" t="s">
        <v>122</v>
      </c>
      <c r="F41" s="8"/>
      <c r="G41" s="34" t="s">
        <v>121</v>
      </c>
      <c r="H41" s="209" t="s">
        <v>121</v>
      </c>
      <c r="I41" s="64">
        <f t="shared" si="66"/>
        <v>20</v>
      </c>
      <c r="J41" s="113">
        <f t="shared" si="69"/>
        <v>20</v>
      </c>
      <c r="K41" s="216">
        <v>0</v>
      </c>
      <c r="L41" s="91">
        <f t="shared" si="67"/>
        <v>30</v>
      </c>
      <c r="M41" s="75">
        <f t="shared" si="71"/>
        <v>20</v>
      </c>
      <c r="N41" s="217">
        <f t="shared" si="72"/>
        <v>10</v>
      </c>
      <c r="O41" s="149">
        <f t="shared" si="73"/>
        <v>50</v>
      </c>
      <c r="P41" s="76">
        <v>70</v>
      </c>
      <c r="Q41" s="138" t="str">
        <f t="shared" si="68"/>
        <v>Khá</v>
      </c>
      <c r="R41" s="93"/>
      <c r="S41" s="93"/>
      <c r="T41" s="93"/>
      <c r="U41" s="93"/>
      <c r="V41" s="93"/>
      <c r="W41" s="93"/>
      <c r="X41" s="93"/>
      <c r="Y41" s="93"/>
      <c r="Z41" s="93"/>
      <c r="AA41" s="93"/>
      <c r="AB41" s="93"/>
      <c r="AC41" s="93"/>
      <c r="AD41" s="93"/>
      <c r="AE41" s="93"/>
      <c r="AF41" s="93"/>
      <c r="AG41" s="93"/>
      <c r="AH41" s="93"/>
      <c r="AI41" s="93"/>
      <c r="AJ41" s="93"/>
      <c r="AK41" s="96"/>
      <c r="AL41" s="96"/>
      <c r="AM41" s="96"/>
      <c r="AN41" s="96"/>
      <c r="AO41" s="96"/>
      <c r="AP41" s="119"/>
      <c r="AQ41" s="119"/>
      <c r="AR41" s="135"/>
      <c r="AS41" s="135"/>
      <c r="AT41" s="135"/>
      <c r="AU41" s="135"/>
      <c r="AV41" s="119"/>
      <c r="AW41" s="119"/>
      <c r="AX41" s="119"/>
      <c r="AY41" s="96"/>
      <c r="AZ41" s="96"/>
      <c r="BA41" s="96"/>
      <c r="BB41" s="96"/>
      <c r="BC41" s="96"/>
      <c r="BD41" s="93"/>
      <c r="BE41" s="93"/>
      <c r="BF41" s="93"/>
      <c r="BG41" s="93"/>
      <c r="BH41" s="93"/>
      <c r="BI41" s="93"/>
      <c r="BJ41" s="93"/>
      <c r="BK41" s="93"/>
      <c r="BL41" s="93"/>
      <c r="BM41" s="93"/>
      <c r="BN41" s="93"/>
      <c r="BO41" s="93"/>
      <c r="BP41" s="93"/>
      <c r="BQ41" s="93"/>
      <c r="BR41" s="93"/>
      <c r="BS41" s="93"/>
      <c r="BT41" s="93"/>
      <c r="BU41" s="95"/>
      <c r="BV41" s="95"/>
      <c r="BW41" s="95"/>
      <c r="BX41" s="95"/>
      <c r="BY41" s="93"/>
      <c r="BZ41" s="93"/>
      <c r="CA41" s="93"/>
      <c r="CB41" s="93"/>
      <c r="CC41" s="93"/>
      <c r="CD41"/>
      <c r="CE41"/>
      <c r="CF41"/>
      <c r="CO41"/>
      <c r="EM41"/>
      <c r="EN41"/>
      <c r="EO41"/>
      <c r="EP41"/>
    </row>
    <row r="42" spans="1:151" x14ac:dyDescent="0.25">
      <c r="A42" s="204">
        <v>6</v>
      </c>
      <c r="B42" s="8" t="s">
        <v>105</v>
      </c>
      <c r="C42" s="41"/>
      <c r="D42" s="148" t="s">
        <v>124</v>
      </c>
      <c r="E42" s="147" t="s">
        <v>122</v>
      </c>
      <c r="F42" s="8"/>
      <c r="G42" s="34" t="s">
        <v>121</v>
      </c>
      <c r="H42" s="35" t="s">
        <v>121</v>
      </c>
      <c r="I42" s="64">
        <f t="shared" si="66"/>
        <v>20</v>
      </c>
      <c r="J42" s="113">
        <f t="shared" si="69"/>
        <v>20</v>
      </c>
      <c r="K42" s="184">
        <v>0</v>
      </c>
      <c r="L42" s="91">
        <f t="shared" si="67"/>
        <v>30</v>
      </c>
      <c r="M42" s="75">
        <f t="shared" si="71"/>
        <v>20</v>
      </c>
      <c r="N42" s="75">
        <f t="shared" si="72"/>
        <v>10</v>
      </c>
      <c r="O42" s="149">
        <f t="shared" si="73"/>
        <v>50</v>
      </c>
      <c r="P42" s="76">
        <v>70</v>
      </c>
      <c r="Q42" s="138" t="str">
        <f t="shared" si="68"/>
        <v>Khá</v>
      </c>
      <c r="R42" s="93"/>
      <c r="S42" s="93"/>
      <c r="T42" s="93"/>
      <c r="U42" s="93"/>
      <c r="V42" s="93"/>
      <c r="W42" s="93"/>
      <c r="X42" s="93"/>
      <c r="Y42" s="93"/>
      <c r="Z42" s="93"/>
      <c r="AA42" s="93"/>
      <c r="AB42" s="93"/>
      <c r="AC42" s="93"/>
      <c r="AD42" s="93"/>
      <c r="AE42" s="93"/>
      <c r="AF42" s="93"/>
      <c r="AG42" s="93"/>
      <c r="AH42" s="93"/>
      <c r="AI42" s="93"/>
      <c r="AJ42" s="93"/>
      <c r="AK42" s="96"/>
      <c r="AL42" s="96"/>
      <c r="AM42" s="96"/>
      <c r="AN42" s="96"/>
      <c r="AO42" s="96"/>
      <c r="AP42" s="119"/>
      <c r="AQ42" s="119"/>
      <c r="AR42" s="135"/>
      <c r="AS42" s="135"/>
      <c r="AT42" s="135"/>
      <c r="AU42" s="135"/>
      <c r="AV42" s="119"/>
      <c r="AW42" s="119"/>
      <c r="AX42" s="119"/>
      <c r="AY42" s="96"/>
      <c r="AZ42" s="96"/>
      <c r="BA42" s="96"/>
      <c r="BB42" s="96"/>
      <c r="BC42" s="96"/>
      <c r="BD42" s="93"/>
      <c r="BE42" s="93"/>
      <c r="BF42" s="93"/>
      <c r="BG42" s="93"/>
      <c r="BH42" s="93"/>
      <c r="BI42" s="93"/>
      <c r="BJ42" s="93"/>
      <c r="BK42" s="93"/>
      <c r="BL42" s="93"/>
      <c r="BM42" s="93"/>
      <c r="BN42" s="93"/>
      <c r="BO42" s="93"/>
      <c r="BP42" s="93"/>
      <c r="BQ42" s="93"/>
      <c r="BR42" s="93"/>
      <c r="BS42" s="93"/>
      <c r="BT42" s="93"/>
      <c r="BU42" s="95"/>
      <c r="BV42" s="95"/>
      <c r="BW42" s="95"/>
      <c r="BX42" s="95"/>
      <c r="BY42" s="93"/>
      <c r="BZ42" s="93"/>
      <c r="CA42" s="93"/>
      <c r="CB42" s="93"/>
      <c r="CC42" s="93"/>
      <c r="CD42"/>
      <c r="CE42"/>
      <c r="CF42"/>
      <c r="CO42"/>
      <c r="EM42"/>
      <c r="EN42"/>
      <c r="EO42"/>
      <c r="EP42"/>
    </row>
    <row r="43" spans="1:151" x14ac:dyDescent="0.25">
      <c r="A43" s="204">
        <v>7</v>
      </c>
      <c r="B43" s="205" t="s">
        <v>106</v>
      </c>
      <c r="C43" s="41"/>
      <c r="D43" s="148" t="s">
        <v>124</v>
      </c>
      <c r="E43" s="147" t="s">
        <v>126</v>
      </c>
      <c r="F43" s="8"/>
      <c r="G43" s="34" t="s">
        <v>121</v>
      </c>
      <c r="H43" s="35" t="s">
        <v>121</v>
      </c>
      <c r="I43" s="64">
        <f t="shared" si="66"/>
        <v>30</v>
      </c>
      <c r="J43" s="113">
        <f t="shared" si="69"/>
        <v>20</v>
      </c>
      <c r="K43" s="184">
        <v>10</v>
      </c>
      <c r="L43" s="91">
        <f t="shared" si="67"/>
        <v>30</v>
      </c>
      <c r="M43" s="75">
        <f t="shared" si="71"/>
        <v>20</v>
      </c>
      <c r="N43" s="75">
        <f t="shared" si="72"/>
        <v>10</v>
      </c>
      <c r="O43" s="149">
        <f t="shared" si="73"/>
        <v>60</v>
      </c>
      <c r="P43" s="76">
        <v>70</v>
      </c>
      <c r="Q43" s="138" t="str">
        <f t="shared" si="68"/>
        <v>Tốt</v>
      </c>
      <c r="R43" s="93"/>
      <c r="S43" s="93"/>
      <c r="T43" s="93"/>
      <c r="U43" s="93"/>
      <c r="V43" s="93"/>
      <c r="W43" s="93"/>
      <c r="X43" s="93"/>
      <c r="Y43" s="93"/>
      <c r="Z43" s="93"/>
      <c r="AA43" s="93"/>
      <c r="AB43" s="93"/>
      <c r="AC43" s="93"/>
      <c r="AD43" s="93"/>
      <c r="AE43" s="93"/>
      <c r="AF43" s="93"/>
      <c r="AG43" s="93"/>
      <c r="AH43" s="93"/>
      <c r="AI43" s="93"/>
      <c r="AJ43" s="93"/>
      <c r="AK43" s="96"/>
      <c r="AL43" s="96"/>
      <c r="AM43" s="96"/>
      <c r="AN43" s="96"/>
      <c r="AO43" s="96"/>
      <c r="AP43" s="119"/>
      <c r="AQ43" s="119"/>
      <c r="AR43" s="315"/>
      <c r="AS43" s="316"/>
      <c r="AT43" s="316"/>
      <c r="AU43" s="316"/>
      <c r="AV43" s="119"/>
      <c r="AW43" s="119"/>
      <c r="AX43" s="119"/>
      <c r="AY43" s="96"/>
      <c r="AZ43" s="96"/>
      <c r="BA43" s="96"/>
      <c r="BB43" s="96"/>
      <c r="BC43" s="96"/>
      <c r="BD43" s="93"/>
      <c r="BE43" s="93"/>
      <c r="BF43" s="93"/>
      <c r="BG43" s="93"/>
      <c r="BH43" s="93"/>
      <c r="BI43" s="93"/>
      <c r="BJ43" s="93"/>
      <c r="BK43" s="93"/>
      <c r="BL43" s="93"/>
      <c r="BM43" s="93"/>
      <c r="BN43" s="93"/>
      <c r="BO43" s="93"/>
      <c r="BP43" s="93"/>
      <c r="BQ43" s="93"/>
      <c r="BR43" s="93"/>
      <c r="BS43" s="93"/>
      <c r="BT43" s="93"/>
      <c r="BU43" s="95"/>
      <c r="BV43" s="95"/>
      <c r="BW43" s="95"/>
      <c r="BX43" s="95"/>
      <c r="BY43" s="93"/>
      <c r="BZ43" s="93"/>
      <c r="CA43" s="93"/>
      <c r="CB43" s="93"/>
      <c r="CC43" s="93"/>
      <c r="CD43"/>
      <c r="CE43"/>
      <c r="CF43"/>
      <c r="CO43"/>
      <c r="EM43"/>
      <c r="EN43"/>
      <c r="EO43"/>
      <c r="EP43"/>
    </row>
    <row r="44" spans="1:151" x14ac:dyDescent="0.25">
      <c r="A44" s="204">
        <v>8</v>
      </c>
      <c r="B44" s="205" t="s">
        <v>108</v>
      </c>
      <c r="C44" s="41"/>
      <c r="D44" s="148" t="s">
        <v>123</v>
      </c>
      <c r="E44" s="77" t="s">
        <v>121</v>
      </c>
      <c r="F44" s="8"/>
      <c r="G44" s="34" t="s">
        <v>121</v>
      </c>
      <c r="H44" s="183" t="s">
        <v>122</v>
      </c>
      <c r="I44" s="64">
        <f t="shared" si="66"/>
        <v>30</v>
      </c>
      <c r="J44" s="113">
        <f t="shared" si="69"/>
        <v>10</v>
      </c>
      <c r="K44" s="113">
        <f t="shared" si="70"/>
        <v>20</v>
      </c>
      <c r="L44" s="91">
        <f t="shared" si="67"/>
        <v>20</v>
      </c>
      <c r="M44" s="185">
        <f t="shared" si="71"/>
        <v>20</v>
      </c>
      <c r="N44" s="185">
        <f t="shared" si="72"/>
        <v>0</v>
      </c>
      <c r="O44" s="149">
        <f t="shared" si="73"/>
        <v>50</v>
      </c>
      <c r="P44" s="76">
        <v>50</v>
      </c>
      <c r="Q44" s="138" t="str">
        <f>IF(O44&gt;=85%*70,"Tốt",IF(AND((O44&gt;=70%*70),(O44&lt;85%*70)),"Khá",IF(AND((O44&gt;=50%*70),(O44&lt;70%*70)),"Trung bình","Yếu")))</f>
        <v>Khá</v>
      </c>
      <c r="R44" s="93"/>
      <c r="S44" s="93"/>
      <c r="T44" s="93"/>
      <c r="U44" s="93"/>
      <c r="V44" s="93"/>
      <c r="W44" s="93"/>
      <c r="X44" s="93"/>
      <c r="Y44" s="93"/>
      <c r="Z44" s="93"/>
      <c r="AA44" s="93"/>
      <c r="AB44" s="93"/>
      <c r="AC44" s="93"/>
      <c r="AD44" s="93"/>
      <c r="AE44" s="93"/>
      <c r="AF44" s="93"/>
      <c r="AG44" s="93"/>
      <c r="AH44" s="93"/>
      <c r="AI44" s="93"/>
      <c r="AJ44" s="93"/>
      <c r="AK44" s="96"/>
      <c r="AL44" s="96"/>
      <c r="AM44" s="96"/>
      <c r="AN44" s="96"/>
      <c r="AO44" s="96"/>
      <c r="AP44" s="119"/>
      <c r="AQ44" s="119"/>
      <c r="AR44" s="315"/>
      <c r="AS44" s="316"/>
      <c r="AT44" s="316"/>
      <c r="AU44" s="316"/>
      <c r="AV44" s="119"/>
      <c r="AW44" s="119"/>
      <c r="AX44" s="119"/>
      <c r="AY44" s="96"/>
      <c r="AZ44" s="96"/>
      <c r="BA44" s="96"/>
      <c r="BB44" s="96"/>
      <c r="BC44" s="96"/>
      <c r="BD44" s="93"/>
      <c r="BE44" s="93"/>
      <c r="BF44" s="93"/>
      <c r="BG44" s="93"/>
      <c r="BH44" s="93"/>
      <c r="BI44" s="93"/>
      <c r="BJ44" s="93"/>
      <c r="BK44" s="93"/>
      <c r="BL44" s="93"/>
      <c r="BM44" s="93"/>
      <c r="BN44" s="93"/>
      <c r="BO44" s="93"/>
      <c r="BP44" s="93"/>
      <c r="BQ44" s="93"/>
      <c r="BR44" s="93"/>
      <c r="BS44" s="93"/>
      <c r="BT44" s="93"/>
      <c r="BU44" s="95"/>
      <c r="BV44" s="95"/>
      <c r="BW44" s="95"/>
      <c r="BX44" s="95"/>
      <c r="BY44" s="93"/>
      <c r="BZ44" s="93"/>
      <c r="CA44" s="93"/>
      <c r="CB44" s="93"/>
      <c r="CC44" s="93"/>
      <c r="CD44"/>
      <c r="CE44"/>
      <c r="CF44"/>
      <c r="CO44"/>
      <c r="EM44"/>
      <c r="EN44"/>
      <c r="EO44"/>
      <c r="EP44"/>
    </row>
    <row r="45" spans="1:151" x14ac:dyDescent="0.25">
      <c r="A45" s="204">
        <v>9</v>
      </c>
      <c r="B45" s="205" t="s">
        <v>109</v>
      </c>
      <c r="C45" s="41"/>
      <c r="D45" s="148" t="s">
        <v>124</v>
      </c>
      <c r="E45" s="77" t="s">
        <v>121</v>
      </c>
      <c r="F45" s="8"/>
      <c r="G45" s="34" t="s">
        <v>121</v>
      </c>
      <c r="H45" s="183" t="s">
        <v>122</v>
      </c>
      <c r="I45" s="64">
        <f t="shared" si="66"/>
        <v>40</v>
      </c>
      <c r="J45" s="113">
        <f t="shared" si="69"/>
        <v>20</v>
      </c>
      <c r="K45" s="113">
        <f t="shared" si="70"/>
        <v>20</v>
      </c>
      <c r="L45" s="91">
        <f t="shared" si="67"/>
        <v>20</v>
      </c>
      <c r="M45" s="75">
        <f t="shared" si="71"/>
        <v>20</v>
      </c>
      <c r="N45" s="185">
        <f t="shared" si="72"/>
        <v>0</v>
      </c>
      <c r="O45" s="149">
        <f t="shared" si="73"/>
        <v>60</v>
      </c>
      <c r="P45" s="76">
        <v>70</v>
      </c>
      <c r="Q45" s="138" t="str">
        <f>IF(O45&gt;=85%*70,"Tốt",IF(AND((O45&gt;=70%*70),(O45&lt;85%*70)),"Khá",IF(AND((O45&gt;=50%*70),(O45&lt;70%*70)),"Trung bình","Yếu")))</f>
        <v>Tốt</v>
      </c>
      <c r="R45" s="93"/>
      <c r="S45" s="93"/>
      <c r="T45" s="93"/>
      <c r="U45" s="93"/>
      <c r="V45" s="93"/>
      <c r="W45" s="93"/>
      <c r="X45" s="93"/>
      <c r="Y45" s="93"/>
      <c r="Z45" s="93"/>
      <c r="AA45" s="93"/>
      <c r="AB45" s="93"/>
      <c r="AC45" s="93"/>
      <c r="AD45" s="93"/>
      <c r="AE45" s="93"/>
      <c r="AF45" s="93"/>
      <c r="AG45" s="93"/>
      <c r="AH45" s="93"/>
      <c r="AI45" s="93"/>
      <c r="AJ45" s="93"/>
      <c r="AK45" s="96"/>
      <c r="AL45" s="96"/>
      <c r="AM45" s="96"/>
      <c r="AN45" s="96"/>
      <c r="AO45" s="96"/>
      <c r="AP45" s="119"/>
      <c r="AQ45" s="119"/>
      <c r="AR45" s="136"/>
      <c r="AS45" s="137"/>
      <c r="AT45" s="137"/>
      <c r="AU45" s="137"/>
      <c r="AV45" s="119"/>
      <c r="AW45" s="119"/>
      <c r="AX45" s="119"/>
      <c r="AY45" s="96"/>
      <c r="AZ45" s="96"/>
      <c r="BA45" s="96"/>
      <c r="BB45" s="96"/>
      <c r="BC45" s="96"/>
      <c r="BD45" s="93"/>
      <c r="BE45" s="93"/>
      <c r="BF45" s="93"/>
      <c r="BG45" s="93"/>
      <c r="BH45" s="93"/>
      <c r="BI45" s="93"/>
      <c r="BJ45" s="93"/>
      <c r="BK45" s="93"/>
      <c r="BL45" s="93"/>
      <c r="BM45" s="93"/>
      <c r="BN45" s="93"/>
      <c r="BO45" s="93"/>
      <c r="BP45" s="93"/>
      <c r="BQ45" s="93"/>
      <c r="BR45" s="93"/>
      <c r="BS45" s="93"/>
      <c r="BT45" s="93"/>
      <c r="BU45" s="95"/>
      <c r="BV45" s="95"/>
      <c r="BW45" s="95"/>
      <c r="BX45" s="95"/>
      <c r="BY45" s="93"/>
      <c r="BZ45" s="93"/>
      <c r="CA45" s="93"/>
      <c r="CB45" s="93"/>
      <c r="CC45" s="93"/>
      <c r="CD45"/>
      <c r="CE45"/>
      <c r="CF45"/>
      <c r="CO45"/>
      <c r="EM45"/>
      <c r="EN45"/>
      <c r="EO45"/>
      <c r="EP45"/>
    </row>
    <row r="46" spans="1:151" x14ac:dyDescent="0.25">
      <c r="A46" s="20"/>
      <c r="B46" s="20"/>
      <c r="C46" s="15"/>
      <c r="D46" s="13"/>
      <c r="E46" s="20"/>
      <c r="F46" s="20"/>
      <c r="G46" s="20"/>
      <c r="H46" s="20"/>
      <c r="I46" s="20"/>
      <c r="J46" s="15"/>
      <c r="K46" s="15"/>
      <c r="L46" s="15"/>
      <c r="M46" s="15"/>
      <c r="N46" s="20"/>
      <c r="O46" s="15"/>
      <c r="P46" s="15"/>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16"/>
      <c r="AP46" s="17"/>
      <c r="AQ46" s="17"/>
      <c r="AR46" s="17"/>
      <c r="AS46" s="17"/>
      <c r="AT46" s="18"/>
      <c r="AU46" s="17"/>
      <c r="AV46" s="17"/>
      <c r="AW46" s="17"/>
      <c r="AX46" s="17"/>
      <c r="AY46" s="17"/>
      <c r="AZ46" s="18"/>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99"/>
      <c r="CC46" s="99"/>
      <c r="CD46" s="99"/>
      <c r="CE46" s="100"/>
      <c r="CF46" s="100"/>
      <c r="CG46" s="17"/>
      <c r="CH46" s="93"/>
      <c r="CI46" s="93"/>
      <c r="CJ46" s="93"/>
      <c r="CK46" s="93"/>
      <c r="CL46" s="93"/>
      <c r="CM46" s="93"/>
      <c r="CN46" s="93"/>
      <c r="CO46" s="94"/>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5"/>
      <c r="EN46" s="95"/>
      <c r="EO46" s="95"/>
      <c r="EP46" s="95"/>
      <c r="EQ46" s="93"/>
      <c r="ER46" s="93"/>
      <c r="ES46" s="93"/>
      <c r="ET46" s="93"/>
      <c r="EU46" s="93"/>
    </row>
    <row r="47" spans="1:151" x14ac:dyDescent="0.25">
      <c r="A47" s="20"/>
      <c r="B47" s="20"/>
      <c r="C47" s="15"/>
      <c r="D47" s="13"/>
      <c r="E47" s="20"/>
      <c r="F47" s="20"/>
      <c r="G47" s="20"/>
      <c r="H47" s="20"/>
      <c r="I47" s="20"/>
      <c r="J47" s="15"/>
      <c r="K47" s="15"/>
      <c r="L47" s="15"/>
      <c r="M47" s="15"/>
      <c r="N47" s="20"/>
      <c r="O47" s="15"/>
      <c r="P47" s="15"/>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16"/>
      <c r="AP47" s="17"/>
      <c r="AQ47" s="17"/>
      <c r="AR47" s="17"/>
      <c r="AS47" s="17"/>
      <c r="AT47" s="18"/>
      <c r="AU47" s="17"/>
      <c r="AV47" s="17"/>
      <c r="AW47" s="17"/>
      <c r="AX47" s="17"/>
      <c r="AY47" s="17"/>
      <c r="AZ47" s="18"/>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99"/>
      <c r="CC47" s="99"/>
      <c r="CD47" s="99"/>
      <c r="CE47" s="100"/>
      <c r="CF47" s="100"/>
      <c r="CG47" s="17"/>
      <c r="CH47" s="93"/>
      <c r="CI47" s="93"/>
      <c r="CJ47" s="93"/>
      <c r="CK47" s="93"/>
      <c r="CL47" s="93"/>
      <c r="CM47" s="93"/>
      <c r="CN47" s="93"/>
      <c r="CO47" s="94"/>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5"/>
      <c r="EN47" s="95"/>
      <c r="EO47" s="95"/>
      <c r="EP47" s="95"/>
      <c r="EQ47" s="93"/>
      <c r="ER47" s="93"/>
      <c r="ES47" s="93"/>
      <c r="ET47" s="93"/>
      <c r="EU47" s="93"/>
    </row>
    <row r="48" spans="1:151" x14ac:dyDescent="0.25">
      <c r="A48" s="20"/>
      <c r="B48" s="20"/>
      <c r="C48" s="15"/>
      <c r="D48" s="13"/>
      <c r="E48" s="20"/>
      <c r="F48" s="20"/>
      <c r="G48" s="20"/>
      <c r="H48" s="20"/>
      <c r="I48" s="20"/>
      <c r="J48" s="15"/>
      <c r="K48" s="15"/>
      <c r="L48" s="15"/>
      <c r="M48" s="15"/>
      <c r="N48" s="20"/>
      <c r="O48" s="15"/>
      <c r="P48" s="15"/>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16"/>
      <c r="AP48" s="17"/>
      <c r="AQ48" s="17"/>
      <c r="AR48" s="17"/>
      <c r="AS48" s="17"/>
      <c r="AT48" s="18"/>
      <c r="AU48" s="17"/>
      <c r="AV48" s="17"/>
      <c r="AW48" s="17"/>
      <c r="AX48" s="17"/>
      <c r="AY48" s="17"/>
      <c r="AZ48" s="18"/>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99"/>
      <c r="CC48" s="99"/>
      <c r="CD48" s="99"/>
      <c r="CE48" s="100"/>
      <c r="CF48" s="100"/>
      <c r="CG48" s="17"/>
      <c r="CH48" s="93"/>
      <c r="CI48" s="93"/>
      <c r="CJ48" s="93"/>
      <c r="CK48" s="93"/>
      <c r="CL48" s="93"/>
      <c r="CM48" s="93"/>
      <c r="CN48" s="93"/>
      <c r="CO48" s="94"/>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5"/>
      <c r="EN48" s="95"/>
      <c r="EO48" s="95"/>
      <c r="EP48" s="95"/>
      <c r="EQ48" s="93"/>
      <c r="ER48" s="93"/>
      <c r="ES48" s="93"/>
      <c r="ET48" s="93"/>
      <c r="EU48" s="93"/>
    </row>
    <row r="49" spans="1:151" x14ac:dyDescent="0.25">
      <c r="A49" s="20"/>
      <c r="B49" s="20"/>
      <c r="C49" s="15"/>
      <c r="D49" s="13"/>
      <c r="E49" s="20"/>
      <c r="F49" s="20"/>
      <c r="G49" s="20"/>
      <c r="H49" s="20"/>
      <c r="I49" s="20"/>
      <c r="J49" s="15"/>
      <c r="K49" s="15"/>
      <c r="L49" s="15"/>
      <c r="M49" s="15"/>
      <c r="N49" s="20"/>
      <c r="O49" s="15"/>
      <c r="P49" s="15"/>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16"/>
      <c r="AP49" s="17"/>
      <c r="AQ49" s="17"/>
      <c r="AR49" s="17"/>
      <c r="AS49" s="17"/>
      <c r="AT49" s="18"/>
      <c r="AU49" s="17"/>
      <c r="AV49" s="17"/>
      <c r="AW49" s="17"/>
      <c r="AX49" s="17"/>
      <c r="AY49" s="17"/>
      <c r="AZ49" s="18"/>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99"/>
      <c r="CC49" s="99"/>
      <c r="CD49" s="99"/>
      <c r="CE49" s="100"/>
      <c r="CF49" s="100"/>
      <c r="CG49" s="17"/>
      <c r="CH49" s="93"/>
      <c r="CI49" s="93"/>
      <c r="CJ49" s="93"/>
      <c r="CK49" s="93"/>
      <c r="CL49" s="93"/>
      <c r="CM49" s="93"/>
      <c r="CN49" s="93"/>
      <c r="CO49" s="94"/>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5"/>
      <c r="EN49" s="95"/>
      <c r="EO49" s="95"/>
      <c r="EP49" s="95"/>
      <c r="EQ49" s="93"/>
      <c r="ER49" s="93"/>
      <c r="ES49" s="93"/>
      <c r="ET49" s="93"/>
      <c r="EU49" s="93"/>
    </row>
    <row r="50" spans="1:151" x14ac:dyDescent="0.25">
      <c r="A50" s="20"/>
      <c r="B50" s="20"/>
      <c r="C50" s="15"/>
      <c r="D50" s="13"/>
      <c r="E50" s="20"/>
      <c r="F50" s="20"/>
      <c r="G50" s="20"/>
      <c r="H50" s="20"/>
      <c r="I50" s="20"/>
      <c r="J50" s="15"/>
      <c r="K50" s="15"/>
      <c r="L50" s="15"/>
      <c r="M50" s="15"/>
      <c r="N50" s="20"/>
      <c r="O50" s="15"/>
      <c r="P50" s="15"/>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16"/>
      <c r="AP50" s="17"/>
      <c r="AQ50" s="17"/>
      <c r="AR50" s="17"/>
      <c r="AS50" s="17"/>
      <c r="AT50" s="18"/>
      <c r="AU50" s="17"/>
      <c r="AV50" s="17"/>
      <c r="AW50" s="17"/>
      <c r="AX50" s="17"/>
      <c r="AY50" s="17"/>
      <c r="AZ50" s="18"/>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99"/>
      <c r="CC50" s="99"/>
      <c r="CD50" s="99"/>
      <c r="CE50" s="100"/>
      <c r="CF50" s="100"/>
      <c r="CG50" s="17"/>
      <c r="CH50" s="93"/>
      <c r="CI50" s="93"/>
      <c r="CJ50" s="93"/>
      <c r="CK50" s="93"/>
      <c r="CL50" s="93"/>
      <c r="CM50" s="93"/>
      <c r="CN50" s="93"/>
      <c r="CO50" s="94"/>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5"/>
      <c r="EN50" s="95"/>
      <c r="EO50" s="95"/>
      <c r="EP50" s="95"/>
      <c r="EQ50" s="93"/>
      <c r="ER50" s="93"/>
      <c r="ES50" s="93"/>
      <c r="ET50" s="93"/>
      <c r="EU50" s="93"/>
    </row>
    <row r="51" spans="1:151" x14ac:dyDescent="0.25">
      <c r="A51" s="20"/>
      <c r="B51" s="20"/>
      <c r="C51" s="15"/>
      <c r="D51" s="13"/>
      <c r="E51" s="20"/>
      <c r="F51" s="20"/>
      <c r="G51" s="20"/>
      <c r="H51" s="20"/>
      <c r="I51" s="20"/>
      <c r="J51" s="15"/>
      <c r="K51" s="15"/>
      <c r="L51" s="15"/>
      <c r="M51" s="15"/>
      <c r="N51" s="20"/>
      <c r="O51" s="15"/>
      <c r="P51" s="15"/>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16"/>
      <c r="AP51" s="17"/>
      <c r="AQ51" s="17"/>
      <c r="AR51" s="17"/>
      <c r="AS51" s="17"/>
      <c r="AT51" s="18"/>
      <c r="AU51" s="17"/>
      <c r="AV51" s="17"/>
      <c r="AW51" s="17"/>
      <c r="AX51" s="17"/>
      <c r="AY51" s="17"/>
      <c r="AZ51" s="18"/>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99"/>
      <c r="CC51" s="99"/>
      <c r="CD51" s="99"/>
      <c r="CE51" s="100"/>
      <c r="CF51" s="100"/>
      <c r="CG51" s="17"/>
      <c r="CH51" s="93"/>
      <c r="CI51" s="93"/>
      <c r="CJ51" s="93"/>
      <c r="CK51" s="93"/>
      <c r="CL51" s="93"/>
      <c r="CM51" s="93"/>
      <c r="CN51" s="93"/>
      <c r="CO51" s="94"/>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5"/>
      <c r="EN51" s="95"/>
      <c r="EO51" s="95"/>
      <c r="EP51" s="95"/>
      <c r="EQ51" s="93"/>
      <c r="ER51" s="93"/>
      <c r="ES51" s="93"/>
      <c r="ET51" s="93"/>
      <c r="EU51" s="93"/>
    </row>
    <row r="52" spans="1:151" x14ac:dyDescent="0.25">
      <c r="A52" s="20"/>
      <c r="B52" s="20"/>
      <c r="C52" s="15"/>
      <c r="D52" s="13"/>
      <c r="E52" s="20"/>
      <c r="F52" s="20"/>
      <c r="G52" s="20"/>
      <c r="H52" s="20"/>
      <c r="I52" s="20"/>
      <c r="J52" s="15"/>
      <c r="K52" s="15"/>
      <c r="L52" s="15"/>
      <c r="M52" s="15"/>
      <c r="N52" s="20"/>
      <c r="O52" s="15"/>
      <c r="P52" s="15"/>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16"/>
      <c r="AP52" s="17"/>
      <c r="AQ52" s="17"/>
      <c r="AR52" s="17"/>
      <c r="AS52" s="17"/>
      <c r="AT52" s="18"/>
      <c r="AU52" s="17"/>
      <c r="AV52" s="17"/>
      <c r="AW52" s="17"/>
      <c r="AX52" s="17"/>
      <c r="AY52" s="17"/>
      <c r="AZ52" s="18"/>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99"/>
      <c r="CC52" s="99"/>
      <c r="CD52" s="99"/>
      <c r="CE52" s="100"/>
      <c r="CF52" s="100"/>
      <c r="CG52" s="17"/>
      <c r="CH52" s="93"/>
      <c r="CI52" s="93"/>
      <c r="CJ52" s="93"/>
      <c r="CK52" s="93"/>
      <c r="CL52" s="93"/>
      <c r="CM52" s="93"/>
      <c r="CN52" s="93"/>
      <c r="CO52" s="94"/>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5"/>
      <c r="EN52" s="95"/>
      <c r="EO52" s="95"/>
      <c r="EP52" s="95"/>
      <c r="EQ52" s="93"/>
      <c r="ER52" s="93"/>
      <c r="ES52" s="93"/>
      <c r="ET52" s="93"/>
      <c r="EU52" s="93"/>
    </row>
    <row r="53" spans="1:151" x14ac:dyDescent="0.25">
      <c r="A53" s="20"/>
      <c r="B53" s="20"/>
      <c r="C53" s="15"/>
      <c r="D53" s="13"/>
      <c r="E53" s="20"/>
      <c r="F53" s="20"/>
      <c r="G53" s="20"/>
      <c r="H53" s="20"/>
      <c r="I53" s="20"/>
      <c r="J53" s="15"/>
      <c r="K53" s="15"/>
      <c r="L53" s="15"/>
      <c r="M53" s="15"/>
      <c r="N53" s="20"/>
      <c r="O53" s="15"/>
      <c r="P53" s="15"/>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16"/>
      <c r="AP53" s="17"/>
      <c r="AQ53" s="17"/>
      <c r="AR53" s="17"/>
      <c r="AS53" s="17"/>
      <c r="AT53" s="18"/>
      <c r="AU53" s="17"/>
      <c r="AV53" s="17"/>
      <c r="AW53" s="17"/>
      <c r="AX53" s="17"/>
      <c r="AY53" s="17"/>
      <c r="AZ53" s="18"/>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99"/>
      <c r="CC53" s="99"/>
      <c r="CD53" s="99"/>
      <c r="CE53" s="100"/>
      <c r="CF53" s="100"/>
      <c r="CG53" s="17"/>
      <c r="CH53" s="93"/>
      <c r="CI53" s="93"/>
      <c r="CJ53" s="93"/>
      <c r="CK53" s="93"/>
      <c r="CL53" s="93"/>
      <c r="CM53" s="93"/>
      <c r="CN53" s="93"/>
      <c r="CO53" s="94"/>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5"/>
      <c r="EN53" s="95"/>
      <c r="EO53" s="95"/>
      <c r="EP53" s="95"/>
      <c r="EQ53" s="93"/>
      <c r="ER53" s="93"/>
      <c r="ES53" s="93"/>
      <c r="ET53" s="93"/>
      <c r="EU53" s="93"/>
    </row>
    <row r="54" spans="1:151" x14ac:dyDescent="0.25">
      <c r="A54" s="20"/>
      <c r="B54" s="20"/>
      <c r="C54" s="15"/>
      <c r="D54" s="13"/>
      <c r="E54" s="20"/>
      <c r="F54" s="20"/>
      <c r="G54" s="20"/>
      <c r="H54" s="20"/>
      <c r="I54" s="20"/>
      <c r="J54" s="15"/>
      <c r="K54" s="15"/>
      <c r="L54" s="15"/>
      <c r="M54" s="15"/>
      <c r="N54" s="20"/>
      <c r="O54" s="15"/>
      <c r="P54" s="15"/>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16"/>
      <c r="AP54" s="17"/>
      <c r="AQ54" s="17"/>
      <c r="AR54" s="17"/>
      <c r="AS54" s="17"/>
      <c r="AT54" s="18"/>
      <c r="AU54" s="17"/>
      <c r="AV54" s="17"/>
      <c r="AW54" s="17"/>
      <c r="AX54" s="17"/>
      <c r="AY54" s="17"/>
      <c r="AZ54" s="18"/>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99"/>
      <c r="CC54" s="99"/>
      <c r="CD54" s="99"/>
      <c r="CE54" s="100"/>
      <c r="CF54" s="100"/>
      <c r="CG54" s="17"/>
      <c r="CH54" s="93"/>
      <c r="CI54" s="93"/>
      <c r="CJ54" s="93"/>
      <c r="CK54" s="93"/>
      <c r="CL54" s="93"/>
      <c r="CM54" s="93"/>
      <c r="CN54" s="93"/>
      <c r="CO54" s="94"/>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5"/>
      <c r="EN54" s="95"/>
      <c r="EO54" s="95"/>
      <c r="EP54" s="95"/>
      <c r="EQ54" s="93"/>
      <c r="ER54" s="93"/>
      <c r="ES54" s="93"/>
      <c r="ET54" s="93"/>
      <c r="EU54" s="93"/>
    </row>
    <row r="55" spans="1:151" x14ac:dyDescent="0.25">
      <c r="A55" s="20"/>
      <c r="B55" s="20"/>
      <c r="C55" s="15"/>
      <c r="D55" s="13"/>
      <c r="E55" s="20"/>
      <c r="F55" s="20"/>
      <c r="G55" s="20"/>
      <c r="H55" s="20"/>
      <c r="I55" s="20"/>
      <c r="J55" s="15"/>
      <c r="K55" s="15"/>
      <c r="L55" s="15"/>
      <c r="M55" s="15"/>
      <c r="N55" s="20"/>
      <c r="O55" s="15"/>
      <c r="P55" s="15"/>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16"/>
      <c r="AP55" s="17"/>
      <c r="AQ55" s="17"/>
      <c r="AR55" s="17"/>
      <c r="AS55" s="17"/>
      <c r="AT55" s="18"/>
      <c r="AU55" s="17"/>
      <c r="AV55" s="17"/>
      <c r="AW55" s="17"/>
      <c r="AX55" s="17"/>
      <c r="AY55" s="17"/>
      <c r="AZ55" s="18"/>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99"/>
      <c r="CC55" s="99"/>
      <c r="CD55" s="99"/>
      <c r="CE55" s="100"/>
      <c r="CF55" s="100"/>
      <c r="CG55" s="17"/>
      <c r="CH55" s="93"/>
      <c r="CI55" s="93"/>
      <c r="CJ55" s="93"/>
      <c r="CK55" s="93"/>
      <c r="CL55" s="93"/>
      <c r="CM55" s="93"/>
      <c r="CN55" s="93"/>
      <c r="CO55" s="94"/>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5"/>
      <c r="EN55" s="95"/>
      <c r="EO55" s="95"/>
      <c r="EP55" s="95"/>
      <c r="EQ55" s="93"/>
      <c r="ER55" s="93"/>
      <c r="ES55" s="93"/>
      <c r="ET55" s="93"/>
      <c r="EU55" s="93"/>
    </row>
    <row r="56" spans="1:151" x14ac:dyDescent="0.25">
      <c r="A56" s="20"/>
      <c r="B56" s="20"/>
      <c r="C56" s="15"/>
      <c r="D56" s="13"/>
      <c r="E56" s="20"/>
      <c r="F56" s="20"/>
      <c r="G56" s="20"/>
      <c r="H56" s="20"/>
      <c r="I56" s="20"/>
      <c r="J56" s="15"/>
      <c r="K56" s="15"/>
      <c r="L56" s="15"/>
      <c r="M56" s="15"/>
      <c r="N56" s="20"/>
      <c r="O56" s="15"/>
      <c r="P56" s="15"/>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16"/>
      <c r="AP56" s="17"/>
      <c r="AQ56" s="17"/>
      <c r="AR56" s="17"/>
      <c r="AS56" s="17"/>
      <c r="AT56" s="18"/>
      <c r="AU56" s="17"/>
      <c r="AV56" s="17"/>
      <c r="AW56" s="17"/>
      <c r="AX56" s="17"/>
      <c r="AY56" s="17"/>
      <c r="AZ56" s="18"/>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99"/>
      <c r="CC56" s="99"/>
      <c r="CD56" s="99"/>
      <c r="CE56" s="100"/>
      <c r="CF56" s="100"/>
      <c r="CG56" s="17"/>
      <c r="CH56" s="93"/>
      <c r="CI56" s="93"/>
      <c r="CJ56" s="93"/>
      <c r="CK56" s="93"/>
      <c r="CL56" s="93"/>
      <c r="CM56" s="93"/>
      <c r="CN56" s="93"/>
      <c r="CO56" s="94"/>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5"/>
      <c r="EN56" s="95"/>
      <c r="EO56" s="95"/>
      <c r="EP56" s="95"/>
      <c r="EQ56" s="93"/>
      <c r="ER56" s="93"/>
      <c r="ES56" s="93"/>
      <c r="ET56" s="93"/>
      <c r="EU56" s="93"/>
    </row>
    <row r="57" spans="1:151" x14ac:dyDescent="0.25">
      <c r="A57" s="20"/>
      <c r="B57" s="20"/>
      <c r="C57" s="15"/>
      <c r="D57" s="13"/>
      <c r="E57" s="20"/>
      <c r="F57" s="20"/>
      <c r="G57" s="20"/>
      <c r="H57" s="20"/>
      <c r="I57" s="20"/>
      <c r="J57" s="15"/>
      <c r="K57" s="15"/>
      <c r="L57" s="15"/>
      <c r="M57" s="15"/>
      <c r="N57" s="20"/>
      <c r="O57" s="15"/>
      <c r="P57" s="15"/>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16"/>
      <c r="AP57" s="17"/>
      <c r="AQ57" s="17"/>
      <c r="AR57" s="17"/>
      <c r="AS57" s="17"/>
      <c r="AT57" s="18"/>
      <c r="AU57" s="17"/>
      <c r="AV57" s="17"/>
      <c r="AW57" s="17"/>
      <c r="AX57" s="17"/>
      <c r="AY57" s="17"/>
      <c r="AZ57" s="18"/>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99"/>
      <c r="CC57" s="99"/>
      <c r="CD57" s="99"/>
      <c r="CE57" s="100"/>
      <c r="CF57" s="100"/>
      <c r="CG57" s="17"/>
      <c r="CH57" s="93"/>
      <c r="CI57" s="93"/>
      <c r="CJ57" s="93"/>
      <c r="CK57" s="93"/>
      <c r="CL57" s="93"/>
      <c r="CM57" s="93"/>
      <c r="CN57" s="93"/>
      <c r="CO57" s="94"/>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5"/>
      <c r="EN57" s="95"/>
      <c r="EO57" s="95"/>
      <c r="EP57" s="95"/>
      <c r="EQ57" s="93"/>
      <c r="ER57" s="93"/>
      <c r="ES57" s="93"/>
      <c r="ET57" s="93"/>
      <c r="EU57" s="93"/>
    </row>
    <row r="58" spans="1:151" x14ac:dyDescent="0.25">
      <c r="A58" s="20"/>
      <c r="B58" s="20"/>
      <c r="C58" s="15"/>
      <c r="D58" s="13"/>
      <c r="E58" s="20"/>
      <c r="F58" s="20"/>
      <c r="G58" s="20"/>
      <c r="H58" s="20"/>
      <c r="I58" s="20"/>
      <c r="J58" s="15"/>
      <c r="K58" s="15"/>
      <c r="L58" s="15"/>
      <c r="M58" s="15"/>
      <c r="N58" s="20"/>
      <c r="O58" s="15"/>
      <c r="P58" s="15"/>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16"/>
      <c r="AP58" s="17"/>
      <c r="AQ58" s="17"/>
      <c r="AR58" s="17"/>
      <c r="AS58" s="17"/>
      <c r="AT58" s="18"/>
      <c r="AU58" s="17"/>
      <c r="AV58" s="17"/>
      <c r="AW58" s="17"/>
      <c r="AX58" s="17"/>
      <c r="AY58" s="17"/>
      <c r="AZ58" s="18"/>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99"/>
      <c r="CC58" s="99"/>
      <c r="CD58" s="99"/>
      <c r="CE58" s="100"/>
      <c r="CF58" s="100"/>
      <c r="CG58" s="17"/>
      <c r="CH58" s="93"/>
      <c r="CI58" s="93"/>
      <c r="CJ58" s="93"/>
      <c r="CK58" s="93"/>
      <c r="CL58" s="93"/>
      <c r="CM58" s="93"/>
      <c r="CN58" s="93"/>
      <c r="CO58" s="94"/>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5"/>
      <c r="EN58" s="95"/>
      <c r="EO58" s="95"/>
      <c r="EP58" s="95"/>
      <c r="EQ58" s="93"/>
      <c r="ER58" s="93"/>
      <c r="ES58" s="93"/>
      <c r="ET58" s="93"/>
      <c r="EU58" s="93"/>
    </row>
    <row r="59" spans="1:151" x14ac:dyDescent="0.25">
      <c r="A59" s="20"/>
      <c r="B59" s="20"/>
      <c r="C59" s="15"/>
      <c r="D59" s="13"/>
      <c r="E59" s="20"/>
      <c r="F59" s="20"/>
      <c r="G59" s="20"/>
      <c r="H59" s="20"/>
      <c r="I59" s="20"/>
      <c r="J59" s="15"/>
      <c r="K59" s="15"/>
      <c r="L59" s="15"/>
      <c r="M59" s="15"/>
      <c r="N59" s="20"/>
      <c r="O59" s="15"/>
      <c r="P59" s="15"/>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16"/>
      <c r="AP59" s="17"/>
      <c r="AQ59" s="17"/>
      <c r="AR59" s="17"/>
      <c r="AS59" s="17"/>
      <c r="AT59" s="18"/>
      <c r="AU59" s="17"/>
      <c r="AV59" s="17"/>
      <c r="AW59" s="17"/>
      <c r="AX59" s="17"/>
      <c r="AY59" s="17"/>
      <c r="AZ59" s="18"/>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99"/>
      <c r="CC59" s="99"/>
      <c r="CD59" s="99"/>
      <c r="CE59" s="100"/>
      <c r="CF59" s="100"/>
      <c r="CG59" s="17"/>
      <c r="CH59" s="93"/>
      <c r="CI59" s="93"/>
      <c r="CJ59" s="93"/>
      <c r="CK59" s="93"/>
      <c r="CL59" s="93"/>
      <c r="CM59" s="93"/>
      <c r="CN59" s="93"/>
      <c r="CO59" s="94"/>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5"/>
      <c r="EN59" s="95"/>
      <c r="EO59" s="95"/>
      <c r="EP59" s="95"/>
      <c r="EQ59" s="93"/>
      <c r="ER59" s="93"/>
      <c r="ES59" s="93"/>
      <c r="ET59" s="93"/>
      <c r="EU59" s="93"/>
    </row>
    <row r="60" spans="1:151" x14ac:dyDescent="0.25">
      <c r="A60" s="20"/>
      <c r="B60" s="20"/>
      <c r="C60" s="15"/>
      <c r="D60" s="13"/>
      <c r="E60" s="20"/>
      <c r="F60" s="20"/>
      <c r="G60" s="20"/>
      <c r="H60" s="20"/>
      <c r="I60" s="20"/>
      <c r="J60" s="15"/>
      <c r="K60" s="15"/>
      <c r="L60" s="15"/>
      <c r="M60" s="15"/>
      <c r="N60" s="20"/>
      <c r="O60" s="15"/>
      <c r="P60" s="15"/>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16"/>
      <c r="AP60" s="17"/>
      <c r="AQ60" s="17"/>
      <c r="AR60" s="17"/>
      <c r="AS60" s="17"/>
      <c r="AT60" s="18"/>
      <c r="AU60" s="17"/>
      <c r="AV60" s="17"/>
      <c r="AW60" s="17"/>
      <c r="AX60" s="17"/>
      <c r="AY60" s="17"/>
      <c r="AZ60" s="18"/>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99"/>
      <c r="CC60" s="99"/>
      <c r="CD60" s="99"/>
      <c r="CE60" s="100"/>
      <c r="CF60" s="100"/>
      <c r="CG60" s="17"/>
      <c r="CH60" s="93"/>
      <c r="CI60" s="93"/>
      <c r="CJ60" s="93"/>
      <c r="CK60" s="93"/>
      <c r="CL60" s="93"/>
      <c r="CM60" s="93"/>
      <c r="CN60" s="93"/>
      <c r="CO60" s="94"/>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5"/>
      <c r="EN60" s="95"/>
      <c r="EO60" s="95"/>
      <c r="EP60" s="95"/>
      <c r="EQ60" s="93"/>
      <c r="ER60" s="93"/>
      <c r="ES60" s="93"/>
      <c r="ET60" s="93"/>
      <c r="EU60" s="93"/>
    </row>
    <row r="61" spans="1:151" x14ac:dyDescent="0.25">
      <c r="A61" s="20"/>
      <c r="B61" s="20"/>
      <c r="C61" s="15"/>
      <c r="D61" s="13"/>
      <c r="E61" s="20"/>
      <c r="F61" s="20"/>
      <c r="G61" s="20"/>
      <c r="H61" s="20"/>
      <c r="I61" s="20"/>
      <c r="J61" s="15"/>
      <c r="K61" s="15"/>
      <c r="L61" s="15"/>
      <c r="M61" s="15"/>
      <c r="N61" s="20"/>
      <c r="O61" s="15"/>
      <c r="P61" s="15"/>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16"/>
      <c r="AP61" s="17"/>
      <c r="AQ61" s="17"/>
      <c r="AR61" s="17"/>
      <c r="AS61" s="17"/>
      <c r="AT61" s="18"/>
      <c r="AU61" s="17"/>
      <c r="AV61" s="17"/>
      <c r="AW61" s="17"/>
      <c r="AX61" s="17"/>
      <c r="AY61" s="17"/>
      <c r="AZ61" s="18"/>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99"/>
      <c r="CC61" s="99"/>
      <c r="CD61" s="99"/>
      <c r="CE61" s="100"/>
      <c r="CF61" s="100"/>
      <c r="CG61" s="17"/>
      <c r="CH61" s="93"/>
      <c r="CI61" s="93"/>
      <c r="CJ61" s="93"/>
      <c r="CK61" s="93"/>
      <c r="CL61" s="93"/>
      <c r="CM61" s="93"/>
      <c r="CN61" s="93"/>
      <c r="CO61" s="94"/>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5"/>
      <c r="EN61" s="95"/>
      <c r="EO61" s="95"/>
      <c r="EP61" s="95"/>
      <c r="EQ61" s="93"/>
      <c r="ER61" s="93"/>
      <c r="ES61" s="93"/>
      <c r="ET61" s="93"/>
      <c r="EU61" s="93"/>
    </row>
    <row r="62" spans="1:151" x14ac:dyDescent="0.25">
      <c r="A62" s="20"/>
      <c r="B62" s="20"/>
      <c r="C62" s="15"/>
      <c r="D62" s="13"/>
      <c r="E62" s="20"/>
      <c r="F62" s="20"/>
      <c r="G62" s="20"/>
      <c r="H62" s="20"/>
      <c r="I62" s="20"/>
      <c r="J62" s="15"/>
      <c r="K62" s="15"/>
      <c r="L62" s="15"/>
      <c r="M62" s="15"/>
      <c r="N62" s="20"/>
      <c r="O62" s="15"/>
      <c r="P62" s="15"/>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16"/>
      <c r="AP62" s="17"/>
      <c r="AQ62" s="17"/>
      <c r="AR62" s="17"/>
      <c r="AS62" s="17"/>
      <c r="AT62" s="18"/>
      <c r="AU62" s="17"/>
      <c r="AV62" s="17"/>
      <c r="AW62" s="17"/>
      <c r="AX62" s="17"/>
      <c r="AY62" s="17"/>
      <c r="AZ62" s="18"/>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99"/>
      <c r="CC62" s="99"/>
      <c r="CD62" s="99"/>
      <c r="CE62" s="100"/>
      <c r="CF62" s="100"/>
      <c r="CG62" s="17"/>
      <c r="CH62" s="93"/>
      <c r="CI62" s="93"/>
      <c r="CJ62" s="93"/>
      <c r="CK62" s="93"/>
      <c r="CL62" s="93"/>
      <c r="CM62" s="93"/>
      <c r="CN62" s="93"/>
      <c r="CO62" s="94"/>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5"/>
      <c r="EN62" s="95"/>
      <c r="EO62" s="95"/>
      <c r="EP62" s="95"/>
      <c r="EQ62" s="93"/>
      <c r="ER62" s="93"/>
      <c r="ES62" s="93"/>
      <c r="ET62" s="93"/>
      <c r="EU62" s="93"/>
    </row>
    <row r="63" spans="1:151" x14ac:dyDescent="0.25">
      <c r="A63" s="20"/>
      <c r="B63" s="20"/>
      <c r="C63" s="15"/>
      <c r="D63" s="13"/>
      <c r="E63" s="20"/>
      <c r="F63" s="20"/>
      <c r="G63" s="20"/>
      <c r="H63" s="20"/>
      <c r="I63" s="20"/>
      <c r="J63" s="15"/>
      <c r="K63" s="15"/>
      <c r="L63" s="15"/>
      <c r="M63" s="15"/>
      <c r="N63" s="20"/>
      <c r="O63" s="15"/>
      <c r="P63" s="15"/>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16"/>
      <c r="AP63" s="17"/>
      <c r="AQ63" s="17"/>
      <c r="AR63" s="17"/>
      <c r="AS63" s="17"/>
      <c r="AT63" s="18"/>
      <c r="AU63" s="17"/>
      <c r="AV63" s="17"/>
      <c r="AW63" s="17"/>
      <c r="AX63" s="17"/>
      <c r="AY63" s="17"/>
      <c r="AZ63" s="18"/>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99"/>
      <c r="CC63" s="99"/>
      <c r="CD63" s="99"/>
      <c r="CE63" s="100"/>
      <c r="CF63" s="100"/>
      <c r="CG63" s="17"/>
      <c r="CH63" s="93"/>
      <c r="CI63" s="93"/>
      <c r="CJ63" s="93"/>
      <c r="CK63" s="93"/>
      <c r="CL63" s="93"/>
      <c r="CM63" s="93"/>
      <c r="CN63" s="93"/>
      <c r="CO63" s="94"/>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5"/>
      <c r="EN63" s="95"/>
      <c r="EO63" s="95"/>
      <c r="EP63" s="95"/>
      <c r="EQ63" s="93"/>
      <c r="ER63" s="93"/>
      <c r="ES63" s="93"/>
      <c r="ET63" s="93"/>
      <c r="EU63" s="93"/>
    </row>
    <row r="64" spans="1:151" x14ac:dyDescent="0.25">
      <c r="A64" s="20"/>
      <c r="B64" s="20"/>
      <c r="C64" s="15"/>
      <c r="D64" s="13"/>
      <c r="E64" s="20"/>
      <c r="F64" s="20"/>
      <c r="G64" s="20"/>
      <c r="H64" s="20"/>
      <c r="I64" s="20"/>
      <c r="J64" s="15"/>
      <c r="K64" s="15"/>
      <c r="L64" s="15"/>
      <c r="M64" s="15"/>
      <c r="N64" s="20"/>
      <c r="O64" s="15"/>
      <c r="P64" s="15"/>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6"/>
      <c r="AP64" s="17"/>
      <c r="AQ64" s="17"/>
      <c r="AR64" s="17"/>
      <c r="AS64" s="17"/>
      <c r="AT64" s="18"/>
      <c r="AU64" s="17"/>
      <c r="AV64" s="17"/>
      <c r="AW64" s="17"/>
      <c r="AX64" s="17"/>
      <c r="AY64" s="17"/>
      <c r="AZ64" s="18"/>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99"/>
      <c r="CC64" s="99"/>
      <c r="CD64" s="99"/>
      <c r="CE64" s="100"/>
      <c r="CF64" s="100"/>
      <c r="CG64" s="17"/>
      <c r="CH64" s="93"/>
      <c r="CI64" s="93"/>
      <c r="CJ64" s="93"/>
      <c r="CK64" s="93"/>
      <c r="CL64" s="93"/>
      <c r="CM64" s="93"/>
      <c r="CN64" s="93"/>
      <c r="CO64" s="94"/>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5"/>
      <c r="EN64" s="95"/>
      <c r="EO64" s="95"/>
      <c r="EP64" s="95"/>
      <c r="EQ64" s="93"/>
      <c r="ER64" s="93"/>
      <c r="ES64" s="93"/>
      <c r="ET64" s="93"/>
      <c r="EU64" s="93"/>
    </row>
    <row r="65" spans="1:151" x14ac:dyDescent="0.25">
      <c r="A65" s="20"/>
      <c r="B65" s="20"/>
      <c r="C65" s="15"/>
      <c r="D65" s="13"/>
      <c r="E65" s="20"/>
      <c r="F65" s="20"/>
      <c r="G65" s="20"/>
      <c r="H65" s="20"/>
      <c r="I65" s="20"/>
      <c r="J65" s="15"/>
      <c r="K65" s="15"/>
      <c r="L65" s="15"/>
      <c r="M65" s="15"/>
      <c r="N65" s="20"/>
      <c r="O65" s="15"/>
      <c r="P65" s="15"/>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16"/>
      <c r="AP65" s="17"/>
      <c r="AQ65" s="17"/>
      <c r="AR65" s="17"/>
      <c r="AS65" s="17"/>
      <c r="AT65" s="18"/>
      <c r="AU65" s="17"/>
      <c r="AV65" s="17"/>
      <c r="AW65" s="17"/>
      <c r="AX65" s="17"/>
      <c r="AY65" s="17"/>
      <c r="AZ65" s="18"/>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99"/>
      <c r="CC65" s="99"/>
      <c r="CD65" s="99"/>
      <c r="CE65" s="100"/>
      <c r="CF65" s="100"/>
      <c r="CG65" s="17"/>
      <c r="CH65" s="93"/>
      <c r="CI65" s="93"/>
      <c r="CJ65" s="93"/>
      <c r="CK65" s="93"/>
      <c r="CL65" s="93"/>
      <c r="CM65" s="93"/>
      <c r="CN65" s="93"/>
      <c r="CO65" s="94"/>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5"/>
      <c r="EN65" s="95"/>
      <c r="EO65" s="95"/>
      <c r="EP65" s="95"/>
      <c r="EQ65" s="93"/>
      <c r="ER65" s="93"/>
      <c r="ES65" s="93"/>
      <c r="ET65" s="93"/>
      <c r="EU65" s="93"/>
    </row>
    <row r="66" spans="1:151" x14ac:dyDescent="0.25">
      <c r="A66" s="20"/>
      <c r="B66" s="20"/>
      <c r="C66" s="15"/>
      <c r="D66" s="13"/>
      <c r="E66" s="20"/>
      <c r="F66" s="20"/>
      <c r="G66" s="20"/>
      <c r="H66" s="20"/>
      <c r="I66" s="20"/>
      <c r="J66" s="15"/>
      <c r="K66" s="15"/>
      <c r="L66" s="15"/>
      <c r="M66" s="15"/>
      <c r="N66" s="20"/>
      <c r="O66" s="15"/>
      <c r="P66" s="15"/>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16"/>
      <c r="AP66" s="17"/>
      <c r="AQ66" s="17"/>
      <c r="AR66" s="17"/>
      <c r="AS66" s="17"/>
      <c r="AT66" s="18"/>
      <c r="AU66" s="17"/>
      <c r="AV66" s="17"/>
      <c r="AW66" s="17"/>
      <c r="AX66" s="17"/>
      <c r="AY66" s="17"/>
      <c r="AZ66" s="18"/>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99"/>
      <c r="CC66" s="99"/>
      <c r="CD66" s="99"/>
      <c r="CE66" s="100"/>
      <c r="CF66" s="100"/>
      <c r="CG66" s="17"/>
      <c r="CH66" s="93"/>
      <c r="CI66" s="93"/>
      <c r="CJ66" s="93"/>
      <c r="CK66" s="93"/>
      <c r="CL66" s="93"/>
      <c r="CM66" s="93"/>
      <c r="CN66" s="93"/>
      <c r="CO66" s="94"/>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5"/>
      <c r="EN66" s="95"/>
      <c r="EO66" s="95"/>
      <c r="EP66" s="95"/>
      <c r="EQ66" s="93"/>
      <c r="ER66" s="93"/>
      <c r="ES66" s="93"/>
      <c r="ET66" s="93"/>
      <c r="EU66" s="93"/>
    </row>
    <row r="67" spans="1:151" x14ac:dyDescent="0.25">
      <c r="A67" s="20"/>
      <c r="B67" s="20"/>
      <c r="C67" s="15"/>
      <c r="D67" s="13"/>
      <c r="E67" s="20"/>
      <c r="F67" s="20"/>
      <c r="G67" s="20"/>
      <c r="H67" s="20"/>
      <c r="I67" s="20"/>
      <c r="J67" s="15"/>
      <c r="K67" s="15"/>
      <c r="L67" s="15"/>
      <c r="M67" s="15"/>
      <c r="N67" s="20"/>
      <c r="O67" s="15"/>
      <c r="P67" s="15"/>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16"/>
      <c r="AP67" s="17"/>
      <c r="AQ67" s="17"/>
      <c r="AR67" s="17"/>
      <c r="AS67" s="17"/>
      <c r="AT67" s="18"/>
      <c r="AU67" s="17"/>
      <c r="AV67" s="17"/>
      <c r="AW67" s="17"/>
      <c r="AX67" s="17"/>
      <c r="AY67" s="17"/>
      <c r="AZ67" s="18"/>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99"/>
      <c r="CC67" s="99"/>
      <c r="CD67" s="99"/>
      <c r="CE67" s="100"/>
      <c r="CF67" s="100"/>
      <c r="CG67" s="17"/>
      <c r="CH67" s="93"/>
      <c r="CI67" s="93"/>
      <c r="CJ67" s="93"/>
      <c r="CK67" s="93"/>
      <c r="CL67" s="93"/>
      <c r="CM67" s="93"/>
      <c r="CN67" s="93"/>
      <c r="CO67" s="94"/>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5"/>
      <c r="EN67" s="95"/>
      <c r="EO67" s="95"/>
      <c r="EP67" s="95"/>
      <c r="EQ67" s="93"/>
      <c r="ER67" s="93"/>
      <c r="ES67" s="93"/>
      <c r="ET67" s="93"/>
      <c r="EU67" s="93"/>
    </row>
    <row r="68" spans="1:151" x14ac:dyDescent="0.25">
      <c r="A68" s="20"/>
      <c r="B68" s="20"/>
      <c r="C68" s="15"/>
      <c r="D68" s="13"/>
      <c r="E68" s="20"/>
      <c r="F68" s="20"/>
      <c r="G68" s="20"/>
      <c r="H68" s="20"/>
      <c r="I68" s="20"/>
      <c r="J68" s="15"/>
      <c r="K68" s="15"/>
      <c r="L68" s="15"/>
      <c r="M68" s="15"/>
      <c r="N68" s="20"/>
      <c r="O68" s="15"/>
      <c r="P68" s="15"/>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16"/>
      <c r="AP68" s="17"/>
      <c r="AQ68" s="17"/>
      <c r="AR68" s="17"/>
      <c r="AS68" s="17"/>
      <c r="AT68" s="18"/>
      <c r="AU68" s="17"/>
      <c r="AV68" s="17"/>
      <c r="AW68" s="17"/>
      <c r="AX68" s="17"/>
      <c r="AY68" s="17"/>
      <c r="AZ68" s="18"/>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99"/>
      <c r="CC68" s="99"/>
      <c r="CD68" s="99"/>
      <c r="CE68" s="100"/>
      <c r="CF68" s="100"/>
      <c r="CG68" s="17"/>
      <c r="CH68" s="93"/>
      <c r="CI68" s="93"/>
      <c r="CJ68" s="93"/>
      <c r="CK68" s="93"/>
      <c r="CL68" s="93"/>
      <c r="CM68" s="93"/>
      <c r="CN68" s="93"/>
      <c r="CO68" s="94"/>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5"/>
      <c r="EN68" s="95"/>
      <c r="EO68" s="95"/>
      <c r="EP68" s="95"/>
      <c r="EQ68" s="93"/>
      <c r="ER68" s="93"/>
      <c r="ES68" s="93"/>
      <c r="ET68" s="93"/>
      <c r="EU68" s="93"/>
    </row>
    <row r="69" spans="1:151" x14ac:dyDescent="0.25">
      <c r="A69" s="20"/>
      <c r="B69" s="20"/>
      <c r="C69" s="15"/>
      <c r="D69" s="13"/>
      <c r="E69" s="20"/>
      <c r="F69" s="20"/>
      <c r="G69" s="20"/>
      <c r="H69" s="20"/>
      <c r="I69" s="20"/>
      <c r="J69" s="15"/>
      <c r="K69" s="15"/>
      <c r="L69" s="15"/>
      <c r="M69" s="15"/>
      <c r="N69" s="20"/>
      <c r="O69" s="15"/>
      <c r="P69" s="15"/>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16"/>
      <c r="AP69" s="17"/>
      <c r="AQ69" s="17"/>
      <c r="AR69" s="17"/>
      <c r="AS69" s="17"/>
      <c r="AT69" s="18"/>
      <c r="AU69" s="17"/>
      <c r="AV69" s="17"/>
      <c r="AW69" s="17"/>
      <c r="AX69" s="17"/>
      <c r="AY69" s="17"/>
      <c r="AZ69" s="18"/>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99"/>
      <c r="CC69" s="99"/>
      <c r="CD69" s="99"/>
      <c r="CE69" s="100"/>
      <c r="CF69" s="100"/>
      <c r="CG69" s="17"/>
      <c r="CH69" s="93"/>
      <c r="CI69" s="93"/>
      <c r="CJ69" s="93"/>
      <c r="CK69" s="93"/>
      <c r="CL69" s="93"/>
      <c r="CM69" s="93"/>
      <c r="CN69" s="93"/>
      <c r="CO69" s="94"/>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5"/>
      <c r="EN69" s="95"/>
      <c r="EO69" s="95"/>
      <c r="EP69" s="95"/>
      <c r="EQ69" s="93"/>
      <c r="ER69" s="93"/>
      <c r="ES69" s="93"/>
      <c r="ET69" s="93"/>
      <c r="EU69" s="93"/>
    </row>
    <row r="70" spans="1:151" x14ac:dyDescent="0.25">
      <c r="A70" s="20"/>
      <c r="B70" s="20"/>
      <c r="C70" s="15"/>
      <c r="D70" s="13"/>
      <c r="E70" s="20"/>
      <c r="F70" s="20"/>
      <c r="G70" s="20"/>
      <c r="H70" s="20"/>
      <c r="I70" s="20"/>
      <c r="J70" s="15"/>
      <c r="K70" s="15"/>
      <c r="L70" s="15"/>
      <c r="M70" s="15"/>
      <c r="N70" s="20"/>
      <c r="O70" s="15"/>
      <c r="P70" s="15"/>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16"/>
      <c r="AP70" s="17"/>
      <c r="AQ70" s="17"/>
      <c r="AR70" s="17"/>
      <c r="AS70" s="17"/>
      <c r="AT70" s="18"/>
      <c r="AU70" s="17"/>
      <c r="AV70" s="17"/>
      <c r="AW70" s="17"/>
      <c r="AX70" s="17"/>
      <c r="AY70" s="17"/>
      <c r="AZ70" s="18"/>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99"/>
      <c r="CC70" s="99"/>
      <c r="CD70" s="99"/>
      <c r="CE70" s="100"/>
      <c r="CF70" s="100"/>
      <c r="CG70" s="17"/>
      <c r="CH70" s="93"/>
      <c r="CI70" s="93"/>
      <c r="CJ70" s="93"/>
      <c r="CK70" s="93"/>
      <c r="CL70" s="93"/>
      <c r="CM70" s="93"/>
      <c r="CN70" s="93"/>
      <c r="CO70" s="94"/>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5"/>
      <c r="EN70" s="95"/>
      <c r="EO70" s="95"/>
      <c r="EP70" s="95"/>
      <c r="EQ70" s="93"/>
      <c r="ER70" s="93"/>
      <c r="ES70" s="93"/>
      <c r="ET70" s="93"/>
      <c r="EU70" s="93"/>
    </row>
    <row r="71" spans="1:151" x14ac:dyDescent="0.25">
      <c r="A71" s="17"/>
      <c r="B71" s="17"/>
      <c r="C71" s="97"/>
      <c r="D71" s="98"/>
      <c r="E71" s="17"/>
      <c r="F71" s="17"/>
      <c r="G71" s="17"/>
      <c r="H71" s="17"/>
      <c r="I71" s="17"/>
      <c r="J71" s="97"/>
      <c r="K71" s="97"/>
      <c r="L71" s="97"/>
      <c r="M71" s="97"/>
      <c r="N71" s="17"/>
      <c r="O71" s="97"/>
      <c r="P71" s="9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8"/>
      <c r="AP71" s="17"/>
      <c r="AQ71" s="17"/>
      <c r="AR71" s="17"/>
      <c r="AS71" s="17"/>
      <c r="AT71" s="18"/>
      <c r="AU71" s="17"/>
      <c r="AV71" s="17"/>
      <c r="AW71" s="17"/>
      <c r="AX71" s="17"/>
      <c r="AY71" s="17"/>
      <c r="AZ71" s="18"/>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99"/>
      <c r="CC71" s="99"/>
      <c r="CD71" s="99"/>
      <c r="CE71" s="100"/>
      <c r="CF71" s="100"/>
      <c r="CG71" s="17"/>
      <c r="CH71" s="93"/>
      <c r="CI71" s="93"/>
      <c r="CJ71" s="93"/>
      <c r="CK71" s="93"/>
      <c r="CL71" s="93"/>
      <c r="CM71" s="93"/>
      <c r="CN71" s="93"/>
      <c r="CO71" s="94"/>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5"/>
      <c r="EN71" s="95"/>
      <c r="EO71" s="95"/>
      <c r="EP71" s="95"/>
      <c r="EQ71" s="93"/>
      <c r="ER71" s="93"/>
      <c r="ES71" s="93"/>
      <c r="ET71" s="93"/>
      <c r="EU71" s="93"/>
    </row>
    <row r="72" spans="1:151" x14ac:dyDescent="0.25">
      <c r="A72" s="17"/>
      <c r="B72" s="17"/>
      <c r="C72" s="97"/>
      <c r="D72" s="98"/>
      <c r="E72" s="17"/>
      <c r="F72" s="17"/>
      <c r="G72" s="17"/>
      <c r="H72" s="17"/>
      <c r="I72" s="17"/>
      <c r="J72" s="97"/>
      <c r="K72" s="97"/>
      <c r="L72" s="97"/>
      <c r="M72" s="97"/>
      <c r="N72" s="17"/>
      <c r="O72" s="97"/>
      <c r="P72" s="9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8"/>
      <c r="AP72" s="17"/>
      <c r="AQ72" s="17"/>
      <c r="AR72" s="17"/>
      <c r="AS72" s="17"/>
      <c r="AT72" s="18"/>
      <c r="AU72" s="17"/>
      <c r="AV72" s="17"/>
      <c r="AW72" s="17"/>
      <c r="AX72" s="17"/>
      <c r="AY72" s="17"/>
      <c r="AZ72" s="18"/>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99"/>
      <c r="CC72" s="99"/>
      <c r="CD72" s="99"/>
      <c r="CE72" s="100"/>
      <c r="CF72" s="100"/>
      <c r="CG72" s="17"/>
      <c r="CH72" s="93"/>
      <c r="CI72" s="93"/>
      <c r="CJ72" s="93"/>
      <c r="CK72" s="93"/>
      <c r="CL72" s="93"/>
      <c r="CM72" s="93"/>
      <c r="CN72" s="93"/>
      <c r="CO72" s="94"/>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5"/>
      <c r="EN72" s="95"/>
      <c r="EO72" s="95"/>
      <c r="EP72" s="95"/>
      <c r="EQ72" s="93"/>
      <c r="ER72" s="93"/>
      <c r="ES72" s="93"/>
      <c r="ET72" s="93"/>
      <c r="EU72" s="93"/>
    </row>
    <row r="73" spans="1:151" x14ac:dyDescent="0.25">
      <c r="A73" s="17"/>
      <c r="B73" s="17"/>
      <c r="C73" s="97"/>
      <c r="D73" s="98"/>
      <c r="E73" s="17"/>
      <c r="F73" s="17"/>
      <c r="G73" s="17"/>
      <c r="H73" s="17"/>
      <c r="I73" s="17"/>
      <c r="J73" s="97"/>
      <c r="K73" s="97"/>
      <c r="L73" s="97"/>
      <c r="M73" s="97"/>
      <c r="N73" s="17"/>
      <c r="O73" s="97"/>
      <c r="P73" s="9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8"/>
      <c r="AP73" s="17"/>
      <c r="AQ73" s="17"/>
      <c r="AR73" s="17"/>
      <c r="AS73" s="17"/>
      <c r="AT73" s="18"/>
      <c r="AU73" s="17"/>
      <c r="AV73" s="17"/>
      <c r="AW73" s="17"/>
      <c r="AX73" s="17"/>
      <c r="AY73" s="17"/>
      <c r="AZ73" s="18"/>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99"/>
      <c r="CC73" s="99"/>
      <c r="CD73" s="99"/>
      <c r="CE73" s="100"/>
      <c r="CF73" s="100"/>
      <c r="CG73" s="17"/>
      <c r="CH73" s="93"/>
      <c r="CI73" s="93"/>
      <c r="CJ73" s="93"/>
      <c r="CK73" s="93"/>
      <c r="CL73" s="93"/>
      <c r="CM73" s="93"/>
      <c r="CN73" s="93"/>
      <c r="CO73" s="94"/>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5"/>
      <c r="EN73" s="95"/>
      <c r="EO73" s="95"/>
      <c r="EP73" s="95"/>
      <c r="EQ73" s="93"/>
      <c r="ER73" s="93"/>
      <c r="ES73" s="93"/>
      <c r="ET73" s="93"/>
      <c r="EU73" s="93"/>
    </row>
    <row r="74" spans="1:151" x14ac:dyDescent="0.25">
      <c r="A74" s="17"/>
      <c r="B74" s="17"/>
      <c r="C74" s="97"/>
      <c r="D74" s="98"/>
      <c r="E74" s="17"/>
      <c r="F74" s="17"/>
      <c r="G74" s="17"/>
      <c r="H74" s="17"/>
      <c r="I74" s="17"/>
      <c r="J74" s="97"/>
      <c r="K74" s="97"/>
      <c r="L74" s="97"/>
      <c r="M74" s="97"/>
      <c r="N74" s="17"/>
      <c r="O74" s="97"/>
      <c r="P74" s="9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8"/>
      <c r="AP74" s="17"/>
      <c r="AQ74" s="17"/>
      <c r="AR74" s="17"/>
      <c r="AS74" s="17"/>
      <c r="AT74" s="18"/>
      <c r="AU74" s="17"/>
      <c r="AV74" s="17"/>
      <c r="AW74" s="17"/>
      <c r="AX74" s="17"/>
      <c r="AY74" s="17"/>
      <c r="AZ74" s="18"/>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99"/>
      <c r="CC74" s="99"/>
      <c r="CD74" s="99"/>
      <c r="CE74" s="100"/>
      <c r="CF74" s="100"/>
      <c r="CG74" s="17"/>
      <c r="CH74" s="93"/>
      <c r="CI74" s="93"/>
      <c r="CJ74" s="93"/>
      <c r="CK74" s="93"/>
      <c r="CL74" s="93"/>
      <c r="CM74" s="93"/>
      <c r="CN74" s="93"/>
      <c r="CO74" s="94"/>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5"/>
      <c r="EN74" s="95"/>
      <c r="EO74" s="95"/>
      <c r="EP74" s="95"/>
      <c r="EQ74" s="93"/>
      <c r="ER74" s="93"/>
      <c r="ES74" s="93"/>
      <c r="ET74" s="93"/>
      <c r="EU74" s="93"/>
    </row>
    <row r="75" spans="1:151" x14ac:dyDescent="0.25">
      <c r="A75" s="17"/>
      <c r="B75" s="17"/>
      <c r="C75" s="97"/>
      <c r="D75" s="98"/>
      <c r="E75" s="17"/>
      <c r="F75" s="17"/>
      <c r="G75" s="17"/>
      <c r="H75" s="17"/>
      <c r="I75" s="17"/>
      <c r="J75" s="97"/>
      <c r="K75" s="97"/>
      <c r="L75" s="97"/>
      <c r="M75" s="97"/>
      <c r="N75" s="17"/>
      <c r="O75" s="97"/>
      <c r="P75" s="9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8"/>
      <c r="AP75" s="17"/>
      <c r="AQ75" s="17"/>
      <c r="AR75" s="17"/>
      <c r="AS75" s="17"/>
      <c r="AT75" s="18"/>
      <c r="AU75" s="17"/>
      <c r="AV75" s="17"/>
      <c r="AW75" s="17"/>
      <c r="AX75" s="17"/>
      <c r="AY75" s="17"/>
      <c r="AZ75" s="18"/>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99"/>
      <c r="CC75" s="99"/>
      <c r="CD75" s="99"/>
      <c r="CE75" s="100"/>
      <c r="CF75" s="100"/>
      <c r="CG75" s="17"/>
      <c r="CH75" s="93"/>
      <c r="CI75" s="93"/>
      <c r="CJ75" s="93"/>
      <c r="CK75" s="93"/>
      <c r="CL75" s="93"/>
      <c r="CM75" s="93"/>
      <c r="CN75" s="93"/>
      <c r="CO75" s="94"/>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5"/>
      <c r="EN75" s="95"/>
      <c r="EO75" s="95"/>
      <c r="EP75" s="95"/>
      <c r="EQ75" s="93"/>
      <c r="ER75" s="93"/>
      <c r="ES75" s="93"/>
      <c r="ET75" s="93"/>
      <c r="EU75" s="93"/>
    </row>
    <row r="76" spans="1:151" x14ac:dyDescent="0.25">
      <c r="A76" s="17"/>
      <c r="B76" s="17"/>
      <c r="C76" s="97"/>
      <c r="D76" s="98"/>
      <c r="E76" s="17"/>
      <c r="F76" s="17"/>
      <c r="G76" s="17"/>
      <c r="H76" s="17"/>
      <c r="I76" s="17"/>
      <c r="J76" s="97"/>
      <c r="K76" s="97"/>
      <c r="L76" s="97"/>
      <c r="M76" s="97"/>
      <c r="N76" s="17"/>
      <c r="O76" s="97"/>
      <c r="P76" s="9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8"/>
      <c r="AP76" s="17"/>
      <c r="AQ76" s="17"/>
      <c r="AR76" s="17"/>
      <c r="AS76" s="17"/>
      <c r="AT76" s="18"/>
      <c r="AU76" s="17"/>
      <c r="AV76" s="17"/>
      <c r="AW76" s="17"/>
      <c r="AX76" s="17"/>
      <c r="AY76" s="17"/>
      <c r="AZ76" s="18"/>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99"/>
      <c r="CC76" s="99"/>
      <c r="CD76" s="99"/>
      <c r="CE76" s="100"/>
      <c r="CF76" s="100"/>
      <c r="CG76" s="17"/>
      <c r="CH76" s="93"/>
      <c r="CI76" s="93"/>
      <c r="CJ76" s="93"/>
      <c r="CK76" s="93"/>
      <c r="CL76" s="93"/>
      <c r="CM76" s="93"/>
      <c r="CN76" s="93"/>
      <c r="CO76" s="94"/>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5"/>
      <c r="EN76" s="95"/>
      <c r="EO76" s="95"/>
      <c r="EP76" s="95"/>
      <c r="EQ76" s="93"/>
      <c r="ER76" s="93"/>
      <c r="ES76" s="93"/>
      <c r="ET76" s="93"/>
      <c r="EU76" s="93"/>
    </row>
    <row r="77" spans="1:151" x14ac:dyDescent="0.25">
      <c r="A77" s="17"/>
      <c r="B77" s="17"/>
      <c r="C77" s="97"/>
      <c r="D77" s="98"/>
      <c r="E77" s="17"/>
      <c r="F77" s="17"/>
      <c r="G77" s="17"/>
      <c r="H77" s="17"/>
      <c r="I77" s="17"/>
      <c r="J77" s="97"/>
      <c r="K77" s="97"/>
      <c r="L77" s="97"/>
      <c r="M77" s="97"/>
      <c r="N77" s="17"/>
      <c r="O77" s="97"/>
      <c r="P77" s="9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8"/>
      <c r="AP77" s="17"/>
      <c r="AQ77" s="17"/>
      <c r="AR77" s="17"/>
      <c r="AS77" s="17"/>
      <c r="AT77" s="18"/>
      <c r="AU77" s="17"/>
      <c r="AV77" s="17"/>
      <c r="AW77" s="17"/>
      <c r="AX77" s="17"/>
      <c r="AY77" s="17"/>
      <c r="AZ77" s="18"/>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99"/>
      <c r="CC77" s="99"/>
      <c r="CD77" s="99"/>
      <c r="CE77" s="100"/>
      <c r="CF77" s="100"/>
      <c r="CG77" s="17"/>
      <c r="CH77" s="93"/>
      <c r="CI77" s="93"/>
      <c r="CJ77" s="93"/>
      <c r="CK77" s="93"/>
      <c r="CL77" s="93"/>
      <c r="CM77" s="93"/>
      <c r="CN77" s="93"/>
      <c r="CO77" s="94"/>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5"/>
      <c r="EN77" s="95"/>
      <c r="EO77" s="95"/>
      <c r="EP77" s="95"/>
      <c r="EQ77" s="93"/>
      <c r="ER77" s="93"/>
      <c r="ES77" s="93"/>
      <c r="ET77" s="93"/>
      <c r="EU77" s="93"/>
    </row>
    <row r="78" spans="1:151" x14ac:dyDescent="0.25">
      <c r="A78" s="17"/>
      <c r="B78" s="17"/>
      <c r="C78" s="97"/>
      <c r="D78" s="98"/>
      <c r="E78" s="17"/>
      <c r="F78" s="17"/>
      <c r="G78" s="17"/>
      <c r="H78" s="17"/>
      <c r="I78" s="17"/>
      <c r="J78" s="97"/>
      <c r="K78" s="97"/>
      <c r="L78" s="97"/>
      <c r="M78" s="97"/>
      <c r="N78" s="17"/>
      <c r="O78" s="97"/>
      <c r="P78" s="9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8"/>
      <c r="AP78" s="17"/>
      <c r="AQ78" s="17"/>
      <c r="AR78" s="17"/>
      <c r="AS78" s="17"/>
      <c r="AT78" s="18"/>
      <c r="AU78" s="17"/>
      <c r="AV78" s="17"/>
      <c r="AW78" s="17"/>
      <c r="AX78" s="17"/>
      <c r="AY78" s="17"/>
      <c r="AZ78" s="18"/>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99"/>
      <c r="CC78" s="99"/>
      <c r="CD78" s="99"/>
      <c r="CE78" s="100"/>
      <c r="CF78" s="100"/>
      <c r="CG78" s="17"/>
      <c r="CH78" s="93"/>
      <c r="CI78" s="93"/>
      <c r="CJ78" s="93"/>
      <c r="CK78" s="93"/>
      <c r="CL78" s="93"/>
      <c r="CM78" s="93"/>
      <c r="CN78" s="93"/>
      <c r="CO78" s="94"/>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5"/>
      <c r="EN78" s="95"/>
      <c r="EO78" s="95"/>
      <c r="EP78" s="95"/>
      <c r="EQ78" s="93"/>
      <c r="ER78" s="93"/>
      <c r="ES78" s="93"/>
      <c r="ET78" s="93"/>
      <c r="EU78" s="93"/>
    </row>
    <row r="79" spans="1:151" x14ac:dyDescent="0.25">
      <c r="A79" s="17"/>
      <c r="B79" s="17"/>
      <c r="C79" s="97"/>
      <c r="D79" s="98"/>
      <c r="E79" s="17"/>
      <c r="F79" s="17"/>
      <c r="G79" s="17"/>
      <c r="H79" s="17"/>
      <c r="I79" s="17"/>
      <c r="J79" s="97"/>
      <c r="K79" s="97"/>
      <c r="L79" s="97"/>
      <c r="M79" s="97"/>
      <c r="N79" s="17"/>
      <c r="O79" s="97"/>
      <c r="P79" s="9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8"/>
      <c r="AP79" s="17"/>
      <c r="AQ79" s="17"/>
      <c r="AR79" s="17"/>
      <c r="AS79" s="17"/>
      <c r="AT79" s="18"/>
      <c r="AU79" s="17"/>
      <c r="AV79" s="17"/>
      <c r="AW79" s="17"/>
      <c r="AX79" s="17"/>
      <c r="AY79" s="17"/>
      <c r="AZ79" s="18"/>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99"/>
      <c r="CC79" s="99"/>
      <c r="CD79" s="99"/>
      <c r="CE79" s="100"/>
      <c r="CF79" s="100"/>
      <c r="CG79" s="17"/>
      <c r="CH79" s="93"/>
      <c r="CI79" s="93"/>
      <c r="CJ79" s="93"/>
      <c r="CK79" s="93"/>
      <c r="CL79" s="93"/>
      <c r="CM79" s="93"/>
      <c r="CN79" s="93"/>
      <c r="CO79" s="94"/>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5"/>
      <c r="EN79" s="95"/>
      <c r="EO79" s="95"/>
      <c r="EP79" s="95"/>
      <c r="EQ79" s="93"/>
      <c r="ER79" s="93"/>
      <c r="ES79" s="93"/>
      <c r="ET79" s="93"/>
      <c r="EU79" s="93"/>
    </row>
    <row r="80" spans="1:151" x14ac:dyDescent="0.25">
      <c r="A80" s="17"/>
      <c r="B80" s="17"/>
      <c r="C80" s="97"/>
      <c r="D80" s="98"/>
      <c r="E80" s="17"/>
      <c r="F80" s="17"/>
      <c r="G80" s="17"/>
      <c r="H80" s="17"/>
      <c r="I80" s="17"/>
      <c r="J80" s="97"/>
      <c r="K80" s="97"/>
      <c r="L80" s="97"/>
      <c r="M80" s="97"/>
      <c r="N80" s="17"/>
      <c r="O80" s="97"/>
      <c r="P80" s="9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8"/>
      <c r="AP80" s="17"/>
      <c r="AQ80" s="17"/>
      <c r="AR80" s="17"/>
      <c r="AS80" s="17"/>
      <c r="AT80" s="18"/>
      <c r="AU80" s="17"/>
      <c r="AV80" s="17"/>
      <c r="AW80" s="17"/>
      <c r="AX80" s="17"/>
      <c r="AY80" s="17"/>
      <c r="AZ80" s="18"/>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99"/>
      <c r="CC80" s="99"/>
      <c r="CD80" s="99"/>
      <c r="CE80" s="100"/>
      <c r="CF80" s="100"/>
      <c r="CG80" s="17"/>
      <c r="CH80" s="93"/>
      <c r="CI80" s="93"/>
      <c r="CJ80" s="93"/>
      <c r="CK80" s="93"/>
      <c r="CL80" s="93"/>
      <c r="CM80" s="93"/>
      <c r="CN80" s="93"/>
      <c r="CO80" s="94"/>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5"/>
      <c r="EN80" s="95"/>
      <c r="EO80" s="95"/>
      <c r="EP80" s="95"/>
      <c r="EQ80" s="93"/>
      <c r="ER80" s="93"/>
      <c r="ES80" s="93"/>
      <c r="ET80" s="93"/>
      <c r="EU80" s="93"/>
    </row>
    <row r="81" spans="1:151" x14ac:dyDescent="0.25">
      <c r="A81" s="17"/>
      <c r="B81" s="17"/>
      <c r="C81" s="97"/>
      <c r="D81" s="98"/>
      <c r="E81" s="17"/>
      <c r="F81" s="17"/>
      <c r="G81" s="17"/>
      <c r="H81" s="17"/>
      <c r="I81" s="17"/>
      <c r="J81" s="97"/>
      <c r="K81" s="97"/>
      <c r="L81" s="97"/>
      <c r="M81" s="97"/>
      <c r="N81" s="17"/>
      <c r="O81" s="97"/>
      <c r="P81" s="9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8"/>
      <c r="AP81" s="17"/>
      <c r="AQ81" s="17"/>
      <c r="AR81" s="17"/>
      <c r="AS81" s="17"/>
      <c r="AT81" s="18"/>
      <c r="AU81" s="17"/>
      <c r="AV81" s="17"/>
      <c r="AW81" s="17"/>
      <c r="AX81" s="17"/>
      <c r="AY81" s="17"/>
      <c r="AZ81" s="18"/>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99"/>
      <c r="CC81" s="99"/>
      <c r="CD81" s="99"/>
      <c r="CE81" s="100"/>
      <c r="CF81" s="100"/>
      <c r="CG81" s="17"/>
      <c r="CH81" s="93"/>
      <c r="CI81" s="93"/>
      <c r="CJ81" s="93"/>
      <c r="CK81" s="93"/>
      <c r="CL81" s="93"/>
      <c r="CM81" s="93"/>
      <c r="CN81" s="93"/>
      <c r="CO81" s="94"/>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5"/>
      <c r="EN81" s="95"/>
      <c r="EO81" s="95"/>
      <c r="EP81" s="95"/>
      <c r="EQ81" s="93"/>
      <c r="ER81" s="93"/>
      <c r="ES81" s="93"/>
      <c r="ET81" s="93"/>
      <c r="EU81" s="93"/>
    </row>
    <row r="82" spans="1:151" x14ac:dyDescent="0.25">
      <c r="A82" s="17"/>
      <c r="B82" s="17"/>
      <c r="C82" s="97"/>
      <c r="D82" s="98"/>
      <c r="E82" s="17"/>
      <c r="F82" s="17"/>
      <c r="G82" s="17"/>
      <c r="H82" s="17"/>
      <c r="I82" s="17"/>
      <c r="J82" s="97"/>
      <c r="K82" s="97"/>
      <c r="L82" s="97"/>
      <c r="M82" s="97"/>
      <c r="N82" s="17"/>
      <c r="O82" s="97"/>
      <c r="P82" s="9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8"/>
      <c r="AP82" s="17"/>
      <c r="AQ82" s="17"/>
      <c r="AR82" s="17"/>
      <c r="AS82" s="17"/>
      <c r="AT82" s="18"/>
      <c r="AU82" s="17"/>
      <c r="AV82" s="17"/>
      <c r="AW82" s="17"/>
      <c r="AX82" s="17"/>
      <c r="AY82" s="17"/>
      <c r="AZ82" s="18"/>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99"/>
      <c r="CC82" s="99"/>
      <c r="CD82" s="99"/>
      <c r="CE82" s="100"/>
      <c r="CF82" s="100"/>
      <c r="CG82" s="17"/>
      <c r="CH82" s="93"/>
      <c r="CI82" s="93"/>
      <c r="CJ82" s="93"/>
      <c r="CK82" s="93"/>
      <c r="CL82" s="93"/>
      <c r="CM82" s="93"/>
      <c r="CN82" s="93"/>
      <c r="CO82" s="94"/>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5"/>
      <c r="EN82" s="95"/>
      <c r="EO82" s="95"/>
      <c r="EP82" s="95"/>
      <c r="EQ82" s="93"/>
      <c r="ER82" s="93"/>
      <c r="ES82" s="93"/>
      <c r="ET82" s="93"/>
      <c r="EU82" s="93"/>
    </row>
    <row r="83" spans="1:151" x14ac:dyDescent="0.25">
      <c r="A83" s="17"/>
      <c r="B83" s="17"/>
      <c r="C83" s="97"/>
      <c r="D83" s="98"/>
      <c r="E83" s="17"/>
      <c r="F83" s="17"/>
      <c r="G83" s="17"/>
      <c r="H83" s="17"/>
      <c r="I83" s="17"/>
      <c r="J83" s="97"/>
      <c r="K83" s="97"/>
      <c r="L83" s="97"/>
      <c r="M83" s="97"/>
      <c r="N83" s="17"/>
      <c r="O83" s="97"/>
      <c r="P83" s="9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8"/>
      <c r="AP83" s="17"/>
      <c r="AQ83" s="17"/>
      <c r="AR83" s="17"/>
      <c r="AS83" s="17"/>
      <c r="AT83" s="18"/>
      <c r="AU83" s="17"/>
      <c r="AV83" s="17"/>
      <c r="AW83" s="17"/>
      <c r="AX83" s="17"/>
      <c r="AY83" s="17"/>
      <c r="AZ83" s="18"/>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99"/>
      <c r="CC83" s="99"/>
      <c r="CD83" s="99"/>
      <c r="CE83" s="100"/>
      <c r="CF83" s="100"/>
      <c r="CG83" s="17"/>
      <c r="CH83" s="93"/>
      <c r="CI83" s="93"/>
      <c r="CJ83" s="93"/>
      <c r="CK83" s="93"/>
      <c r="CL83" s="93"/>
      <c r="CM83" s="93"/>
      <c r="CN83" s="93"/>
      <c r="CO83" s="94"/>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5"/>
      <c r="EN83" s="95"/>
      <c r="EO83" s="95"/>
      <c r="EP83" s="95"/>
      <c r="EQ83" s="93"/>
      <c r="ER83" s="93"/>
      <c r="ES83" s="93"/>
      <c r="ET83" s="93"/>
      <c r="EU83" s="93"/>
    </row>
    <row r="84" spans="1:151" x14ac:dyDescent="0.25">
      <c r="A84" s="17"/>
      <c r="B84" s="17"/>
      <c r="C84" s="97"/>
      <c r="D84" s="98"/>
      <c r="E84" s="17"/>
      <c r="F84" s="17"/>
      <c r="G84" s="17"/>
      <c r="H84" s="17"/>
      <c r="I84" s="17"/>
      <c r="J84" s="97"/>
      <c r="K84" s="97"/>
      <c r="L84" s="97"/>
      <c r="M84" s="97"/>
      <c r="N84" s="17"/>
      <c r="O84" s="97"/>
      <c r="P84" s="9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8"/>
      <c r="AP84" s="17"/>
      <c r="AQ84" s="17"/>
      <c r="AR84" s="17"/>
      <c r="AS84" s="17"/>
      <c r="AT84" s="18"/>
      <c r="AU84" s="17"/>
      <c r="AV84" s="17"/>
      <c r="AW84" s="17"/>
      <c r="AX84" s="17"/>
      <c r="AY84" s="17"/>
      <c r="AZ84" s="18"/>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99"/>
      <c r="CC84" s="99"/>
      <c r="CD84" s="99"/>
      <c r="CE84" s="100"/>
      <c r="CF84" s="100"/>
      <c r="CG84" s="17"/>
      <c r="CH84" s="93"/>
      <c r="CI84" s="93"/>
      <c r="CJ84" s="93"/>
      <c r="CK84" s="93"/>
      <c r="CL84" s="93"/>
      <c r="CM84" s="93"/>
      <c r="CN84" s="93"/>
      <c r="CO84" s="94"/>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5"/>
      <c r="EN84" s="95"/>
      <c r="EO84" s="95"/>
      <c r="EP84" s="95"/>
      <c r="EQ84" s="93"/>
      <c r="ER84" s="93"/>
      <c r="ES84" s="93"/>
      <c r="ET84" s="93"/>
      <c r="EU84" s="93"/>
    </row>
    <row r="85" spans="1:151" x14ac:dyDescent="0.25">
      <c r="A85" s="17"/>
      <c r="B85" s="17"/>
      <c r="C85" s="97"/>
      <c r="D85" s="98"/>
      <c r="E85" s="17"/>
      <c r="F85" s="17"/>
      <c r="G85" s="17"/>
      <c r="H85" s="17"/>
      <c r="I85" s="17"/>
      <c r="J85" s="97"/>
      <c r="K85" s="97"/>
      <c r="L85" s="97"/>
      <c r="M85" s="97"/>
      <c r="N85" s="17"/>
      <c r="O85" s="97"/>
      <c r="P85" s="9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8"/>
      <c r="AP85" s="17"/>
      <c r="AQ85" s="17"/>
      <c r="AR85" s="17"/>
      <c r="AS85" s="17"/>
      <c r="AT85" s="18"/>
      <c r="AU85" s="17"/>
      <c r="AV85" s="17"/>
      <c r="AW85" s="17"/>
      <c r="AX85" s="17"/>
      <c r="AY85" s="17"/>
      <c r="AZ85" s="18"/>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99"/>
      <c r="CC85" s="99"/>
      <c r="CD85" s="99"/>
      <c r="CE85" s="100"/>
      <c r="CF85" s="100"/>
      <c r="CG85" s="17"/>
      <c r="CH85" s="93"/>
      <c r="CI85" s="93"/>
      <c r="CJ85" s="93"/>
      <c r="CK85" s="93"/>
      <c r="CL85" s="93"/>
      <c r="CM85" s="93"/>
      <c r="CN85" s="93"/>
      <c r="CO85" s="94"/>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5"/>
      <c r="EN85" s="95"/>
      <c r="EO85" s="95"/>
      <c r="EP85" s="95"/>
      <c r="EQ85" s="93"/>
      <c r="ER85" s="93"/>
      <c r="ES85" s="93"/>
      <c r="ET85" s="93"/>
      <c r="EU85" s="93"/>
    </row>
    <row r="86" spans="1:151" x14ac:dyDescent="0.25">
      <c r="A86" s="17"/>
      <c r="B86" s="17"/>
      <c r="C86" s="97"/>
      <c r="D86" s="98"/>
      <c r="E86" s="17"/>
      <c r="F86" s="17"/>
      <c r="G86" s="17"/>
      <c r="H86" s="17"/>
      <c r="I86" s="17"/>
      <c r="J86" s="97"/>
      <c r="K86" s="97"/>
      <c r="L86" s="97"/>
      <c r="M86" s="97"/>
      <c r="N86" s="17"/>
      <c r="O86" s="97"/>
      <c r="P86" s="9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8"/>
      <c r="AP86" s="17"/>
      <c r="AQ86" s="17"/>
      <c r="AR86" s="17"/>
      <c r="AS86" s="17"/>
      <c r="AT86" s="18"/>
      <c r="AU86" s="17"/>
      <c r="AV86" s="17"/>
      <c r="AW86" s="17"/>
      <c r="AX86" s="17"/>
      <c r="AY86" s="17"/>
      <c r="AZ86" s="18"/>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99"/>
      <c r="CC86" s="99"/>
      <c r="CD86" s="99"/>
      <c r="CE86" s="100"/>
      <c r="CF86" s="100"/>
      <c r="CG86" s="17"/>
      <c r="CH86" s="93"/>
      <c r="CI86" s="93"/>
      <c r="CJ86" s="93"/>
      <c r="CK86" s="93"/>
      <c r="CL86" s="93"/>
      <c r="CM86" s="93"/>
      <c r="CN86" s="93"/>
      <c r="CO86" s="94"/>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5"/>
      <c r="EN86" s="95"/>
      <c r="EO86" s="95"/>
      <c r="EP86" s="95"/>
      <c r="EQ86" s="93"/>
      <c r="ER86" s="93"/>
      <c r="ES86" s="93"/>
      <c r="ET86" s="93"/>
      <c r="EU86" s="93"/>
    </row>
    <row r="87" spans="1:151" x14ac:dyDescent="0.25">
      <c r="A87" s="17"/>
      <c r="B87" s="17"/>
      <c r="C87" s="97"/>
      <c r="D87" s="98"/>
      <c r="E87" s="17"/>
      <c r="F87" s="17"/>
      <c r="G87" s="17"/>
      <c r="H87" s="17"/>
      <c r="I87" s="17"/>
      <c r="J87" s="97"/>
      <c r="K87" s="97"/>
      <c r="L87" s="97"/>
      <c r="M87" s="97"/>
      <c r="N87" s="17"/>
      <c r="O87" s="97"/>
      <c r="P87" s="9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8"/>
      <c r="AP87" s="17"/>
      <c r="AQ87" s="17"/>
      <c r="AR87" s="17"/>
      <c r="AS87" s="17"/>
      <c r="AT87" s="18"/>
      <c r="AU87" s="17"/>
      <c r="AV87" s="17"/>
      <c r="AW87" s="17"/>
      <c r="AX87" s="17"/>
      <c r="AY87" s="17"/>
      <c r="AZ87" s="18"/>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99"/>
      <c r="CC87" s="99"/>
      <c r="CD87" s="99"/>
      <c r="CE87" s="100"/>
      <c r="CF87" s="100"/>
      <c r="CG87" s="17"/>
      <c r="CH87" s="93"/>
      <c r="CI87" s="93"/>
      <c r="CJ87" s="93"/>
      <c r="CK87" s="93"/>
      <c r="CL87" s="93"/>
      <c r="CM87" s="93"/>
      <c r="CN87" s="93"/>
      <c r="CO87" s="94"/>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5"/>
      <c r="EN87" s="95"/>
      <c r="EO87" s="95"/>
      <c r="EP87" s="95"/>
      <c r="EQ87" s="93"/>
      <c r="ER87" s="93"/>
      <c r="ES87" s="93"/>
      <c r="ET87" s="93"/>
      <c r="EU87" s="93"/>
    </row>
    <row r="88" spans="1:151" x14ac:dyDescent="0.25">
      <c r="A88" s="17"/>
      <c r="B88" s="17"/>
      <c r="C88" s="97"/>
      <c r="D88" s="98"/>
      <c r="E88" s="17"/>
      <c r="F88" s="17"/>
      <c r="G88" s="17"/>
      <c r="H88" s="17"/>
      <c r="I88" s="17"/>
      <c r="J88" s="97"/>
      <c r="K88" s="97"/>
      <c r="L88" s="97"/>
      <c r="M88" s="97"/>
      <c r="N88" s="17"/>
      <c r="O88" s="97"/>
      <c r="P88" s="9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8"/>
      <c r="AP88" s="17"/>
      <c r="AQ88" s="17"/>
      <c r="AR88" s="17"/>
      <c r="AS88" s="17"/>
      <c r="AT88" s="18"/>
      <c r="AU88" s="17"/>
      <c r="AV88" s="17"/>
      <c r="AW88" s="17"/>
      <c r="AX88" s="17"/>
      <c r="AY88" s="17"/>
      <c r="AZ88" s="18"/>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99"/>
      <c r="CC88" s="99"/>
      <c r="CD88" s="99"/>
      <c r="CE88" s="100"/>
      <c r="CF88" s="100"/>
      <c r="CG88" s="17"/>
      <c r="CH88" s="93"/>
      <c r="CI88" s="93"/>
      <c r="CJ88" s="93"/>
      <c r="CK88" s="93"/>
      <c r="CL88" s="93"/>
      <c r="CM88" s="93"/>
      <c r="CN88" s="93"/>
      <c r="CO88" s="94"/>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5"/>
      <c r="EN88" s="95"/>
      <c r="EO88" s="95"/>
      <c r="EP88" s="95"/>
      <c r="EQ88" s="93"/>
      <c r="ER88" s="93"/>
      <c r="ES88" s="93"/>
      <c r="ET88" s="93"/>
      <c r="EU88" s="93"/>
    </row>
    <row r="89" spans="1:151" x14ac:dyDescent="0.25">
      <c r="A89" s="17"/>
      <c r="B89" s="17"/>
      <c r="C89" s="97"/>
      <c r="D89" s="98"/>
      <c r="E89" s="17"/>
      <c r="F89" s="17"/>
      <c r="G89" s="17"/>
      <c r="H89" s="17"/>
      <c r="I89" s="17"/>
      <c r="J89" s="97"/>
      <c r="K89" s="97"/>
      <c r="L89" s="97"/>
      <c r="M89" s="97"/>
      <c r="N89" s="17"/>
      <c r="O89" s="97"/>
      <c r="P89" s="9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8"/>
      <c r="AP89" s="17"/>
      <c r="AQ89" s="17"/>
      <c r="AR89" s="17"/>
      <c r="AS89" s="17"/>
      <c r="AT89" s="18"/>
      <c r="AU89" s="17"/>
      <c r="AV89" s="17"/>
      <c r="AW89" s="17"/>
      <c r="AX89" s="17"/>
      <c r="AY89" s="17"/>
      <c r="AZ89" s="18"/>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99"/>
      <c r="CC89" s="99"/>
      <c r="CD89" s="99"/>
      <c r="CE89" s="100"/>
      <c r="CF89" s="100"/>
      <c r="CG89" s="17"/>
      <c r="CH89" s="93"/>
      <c r="CI89" s="93"/>
      <c r="CJ89" s="93"/>
      <c r="CK89" s="93"/>
      <c r="CL89" s="93"/>
      <c r="CM89" s="93"/>
      <c r="CN89" s="93"/>
      <c r="CO89" s="94"/>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5"/>
      <c r="EN89" s="95"/>
      <c r="EO89" s="95"/>
      <c r="EP89" s="95"/>
      <c r="EQ89" s="93"/>
      <c r="ER89" s="93"/>
      <c r="ES89" s="93"/>
      <c r="ET89" s="93"/>
      <c r="EU89" s="93"/>
    </row>
    <row r="90" spans="1:151" x14ac:dyDescent="0.25">
      <c r="A90" s="17"/>
      <c r="B90" s="17"/>
      <c r="C90" s="97"/>
      <c r="D90" s="98"/>
      <c r="E90" s="17"/>
      <c r="F90" s="17"/>
      <c r="G90" s="17"/>
      <c r="H90" s="17"/>
      <c r="I90" s="17"/>
      <c r="J90" s="97"/>
      <c r="K90" s="97"/>
      <c r="L90" s="97"/>
      <c r="M90" s="97"/>
      <c r="N90" s="17"/>
      <c r="O90" s="97"/>
      <c r="P90" s="9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8"/>
      <c r="AP90" s="17"/>
      <c r="AQ90" s="17"/>
      <c r="AR90" s="17"/>
      <c r="AS90" s="17"/>
      <c r="AT90" s="18"/>
      <c r="AU90" s="17"/>
      <c r="AV90" s="17"/>
      <c r="AW90" s="17"/>
      <c r="AX90" s="17"/>
      <c r="AY90" s="17"/>
      <c r="AZ90" s="18"/>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99"/>
      <c r="CC90" s="99"/>
      <c r="CD90" s="99"/>
      <c r="CE90" s="100"/>
      <c r="CF90" s="100"/>
      <c r="CG90" s="17"/>
      <c r="CH90" s="93"/>
      <c r="CI90" s="93"/>
      <c r="CJ90" s="93"/>
      <c r="CK90" s="93"/>
      <c r="CL90" s="93"/>
      <c r="CM90" s="93"/>
      <c r="CN90" s="93"/>
      <c r="CO90" s="94"/>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5"/>
      <c r="EN90" s="95"/>
      <c r="EO90" s="95"/>
      <c r="EP90" s="95"/>
      <c r="EQ90" s="93"/>
      <c r="ER90" s="93"/>
      <c r="ES90" s="93"/>
      <c r="ET90" s="93"/>
      <c r="EU90" s="93"/>
    </row>
    <row r="91" spans="1:151" x14ac:dyDescent="0.25">
      <c r="A91" s="17"/>
      <c r="B91" s="17"/>
      <c r="C91" s="97"/>
      <c r="D91" s="98"/>
      <c r="E91" s="17"/>
      <c r="F91" s="17"/>
      <c r="G91" s="17"/>
      <c r="H91" s="17"/>
      <c r="I91" s="17"/>
      <c r="J91" s="97"/>
      <c r="K91" s="97"/>
      <c r="L91" s="97"/>
      <c r="M91" s="97"/>
      <c r="N91" s="17"/>
      <c r="O91" s="97"/>
      <c r="P91" s="9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8"/>
      <c r="AP91" s="17"/>
      <c r="AQ91" s="17"/>
      <c r="AR91" s="17"/>
      <c r="AS91" s="17"/>
      <c r="AT91" s="18"/>
      <c r="AU91" s="17"/>
      <c r="AV91" s="17"/>
      <c r="AW91" s="17"/>
      <c r="AX91" s="17"/>
      <c r="AY91" s="17"/>
      <c r="AZ91" s="18"/>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99"/>
      <c r="CC91" s="99"/>
      <c r="CD91" s="99"/>
      <c r="CE91" s="100"/>
      <c r="CF91" s="100"/>
      <c r="CG91" s="17"/>
      <c r="CH91" s="93"/>
      <c r="CI91" s="93"/>
      <c r="CJ91" s="93"/>
      <c r="CK91" s="93"/>
      <c r="CL91" s="93"/>
      <c r="CM91" s="93"/>
      <c r="CN91" s="93"/>
      <c r="CO91" s="94"/>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5"/>
      <c r="EN91" s="95"/>
      <c r="EO91" s="95"/>
      <c r="EP91" s="95"/>
      <c r="EQ91" s="93"/>
      <c r="ER91" s="93"/>
      <c r="ES91" s="93"/>
      <c r="ET91" s="93"/>
      <c r="EU91" s="93"/>
    </row>
    <row r="92" spans="1:151" x14ac:dyDescent="0.25">
      <c r="A92" s="17"/>
      <c r="B92" s="17"/>
      <c r="C92" s="97"/>
      <c r="D92" s="98"/>
      <c r="E92" s="17"/>
      <c r="F92" s="17"/>
      <c r="G92" s="17"/>
      <c r="H92" s="17"/>
      <c r="I92" s="17"/>
      <c r="J92" s="97"/>
      <c r="K92" s="97"/>
      <c r="L92" s="97"/>
      <c r="M92" s="97"/>
      <c r="N92" s="17"/>
      <c r="O92" s="97"/>
      <c r="P92" s="9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8"/>
      <c r="AP92" s="17"/>
      <c r="AQ92" s="17"/>
      <c r="AR92" s="17"/>
      <c r="AS92" s="17"/>
      <c r="AT92" s="18"/>
      <c r="AU92" s="17"/>
      <c r="AV92" s="17"/>
      <c r="AW92" s="17"/>
      <c r="AX92" s="17"/>
      <c r="AY92" s="17"/>
      <c r="AZ92" s="18"/>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99"/>
      <c r="CC92" s="99"/>
      <c r="CD92" s="99"/>
      <c r="CE92" s="100"/>
      <c r="CF92" s="100"/>
      <c r="CG92" s="17"/>
      <c r="CH92" s="93"/>
      <c r="CI92" s="93"/>
      <c r="CJ92" s="93"/>
      <c r="CK92" s="93"/>
      <c r="CL92" s="93"/>
      <c r="CM92" s="93"/>
      <c r="CN92" s="93"/>
      <c r="CO92" s="94"/>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5"/>
      <c r="EN92" s="95"/>
      <c r="EO92" s="95"/>
      <c r="EP92" s="95"/>
      <c r="EQ92" s="93"/>
      <c r="ER92" s="93"/>
      <c r="ES92" s="93"/>
      <c r="ET92" s="93"/>
      <c r="EU92" s="93"/>
    </row>
    <row r="93" spans="1:151" x14ac:dyDescent="0.25">
      <c r="A93" s="17"/>
      <c r="B93" s="17"/>
      <c r="C93" s="97"/>
      <c r="D93" s="98"/>
      <c r="E93" s="17"/>
      <c r="F93" s="17"/>
      <c r="G93" s="17"/>
      <c r="H93" s="17"/>
      <c r="I93" s="17"/>
      <c r="J93" s="97"/>
      <c r="K93" s="97"/>
      <c r="L93" s="97"/>
      <c r="M93" s="97"/>
      <c r="N93" s="17"/>
      <c r="O93" s="97"/>
      <c r="P93" s="9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8"/>
      <c r="AP93" s="17"/>
      <c r="AQ93" s="17"/>
      <c r="AR93" s="17"/>
      <c r="AS93" s="17"/>
      <c r="AT93" s="18"/>
      <c r="AU93" s="17"/>
      <c r="AV93" s="17"/>
      <c r="AW93" s="17"/>
      <c r="AX93" s="17"/>
      <c r="AY93" s="17"/>
      <c r="AZ93" s="18"/>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99"/>
      <c r="CC93" s="99"/>
      <c r="CD93" s="99"/>
      <c r="CE93" s="100"/>
      <c r="CF93" s="100"/>
      <c r="CG93" s="17"/>
      <c r="CH93" s="93"/>
      <c r="CI93" s="93"/>
      <c r="CJ93" s="93"/>
      <c r="CK93" s="93"/>
      <c r="CL93" s="93"/>
      <c r="CM93" s="93"/>
      <c r="CN93" s="93"/>
      <c r="CO93" s="94"/>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5"/>
      <c r="EN93" s="95"/>
      <c r="EO93" s="95"/>
      <c r="EP93" s="95"/>
      <c r="EQ93" s="93"/>
      <c r="ER93" s="93"/>
      <c r="ES93" s="93"/>
      <c r="ET93" s="93"/>
      <c r="EU93" s="93"/>
    </row>
    <row r="94" spans="1:151" x14ac:dyDescent="0.25">
      <c r="A94" s="17"/>
      <c r="B94" s="17"/>
      <c r="C94" s="97"/>
      <c r="D94" s="98"/>
      <c r="E94" s="17"/>
      <c r="F94" s="17"/>
      <c r="G94" s="17"/>
      <c r="H94" s="17"/>
      <c r="I94" s="17"/>
      <c r="J94" s="97"/>
      <c r="K94" s="97"/>
      <c r="L94" s="97"/>
      <c r="M94" s="97"/>
      <c r="N94" s="17"/>
      <c r="O94" s="97"/>
      <c r="P94" s="9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8"/>
      <c r="AP94" s="17"/>
      <c r="AQ94" s="17"/>
      <c r="AR94" s="17"/>
      <c r="AS94" s="17"/>
      <c r="AT94" s="18"/>
      <c r="AU94" s="17"/>
      <c r="AV94" s="17"/>
      <c r="AW94" s="17"/>
      <c r="AX94" s="17"/>
      <c r="AY94" s="17"/>
      <c r="AZ94" s="18"/>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99"/>
      <c r="CC94" s="99"/>
      <c r="CD94" s="99"/>
      <c r="CE94" s="100"/>
      <c r="CF94" s="100"/>
      <c r="CG94" s="17"/>
      <c r="CH94" s="93"/>
      <c r="CI94" s="93"/>
      <c r="CJ94" s="93"/>
      <c r="CK94" s="93"/>
      <c r="CL94" s="93"/>
      <c r="CM94" s="93"/>
      <c r="CN94" s="93"/>
      <c r="CO94" s="94"/>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5"/>
      <c r="EN94" s="95"/>
      <c r="EO94" s="95"/>
      <c r="EP94" s="95"/>
      <c r="EQ94" s="93"/>
      <c r="ER94" s="93"/>
      <c r="ES94" s="93"/>
      <c r="ET94" s="93"/>
      <c r="EU94" s="93"/>
    </row>
    <row r="95" spans="1:151" x14ac:dyDescent="0.25">
      <c r="A95" s="17"/>
      <c r="B95" s="17"/>
      <c r="C95" s="97"/>
      <c r="D95" s="98"/>
      <c r="E95" s="17"/>
      <c r="F95" s="17"/>
      <c r="G95" s="17"/>
      <c r="H95" s="17"/>
      <c r="I95" s="17"/>
      <c r="J95" s="97"/>
      <c r="K95" s="97"/>
      <c r="L95" s="97"/>
      <c r="M95" s="97"/>
      <c r="N95" s="17"/>
      <c r="O95" s="97"/>
      <c r="P95" s="9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8"/>
      <c r="AP95" s="17"/>
      <c r="AQ95" s="17"/>
      <c r="AR95" s="17"/>
      <c r="AS95" s="17"/>
      <c r="AT95" s="18"/>
      <c r="AU95" s="17"/>
      <c r="AV95" s="17"/>
      <c r="AW95" s="17"/>
      <c r="AX95" s="17"/>
      <c r="AY95" s="17"/>
      <c r="AZ95" s="18"/>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99"/>
      <c r="CC95" s="99"/>
      <c r="CD95" s="99"/>
      <c r="CE95" s="100"/>
      <c r="CF95" s="100"/>
      <c r="CG95" s="17"/>
      <c r="CH95" s="93"/>
      <c r="CI95" s="93"/>
      <c r="CJ95" s="93"/>
      <c r="CK95" s="93"/>
      <c r="CL95" s="93"/>
      <c r="CM95" s="93"/>
      <c r="CN95" s="93"/>
      <c r="CO95" s="94"/>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5"/>
      <c r="EN95" s="95"/>
      <c r="EO95" s="95"/>
      <c r="EP95" s="95"/>
      <c r="EQ95" s="93"/>
      <c r="ER95" s="93"/>
      <c r="ES95" s="93"/>
      <c r="ET95" s="93"/>
      <c r="EU95" s="93"/>
    </row>
    <row r="96" spans="1:151" x14ac:dyDescent="0.25">
      <c r="A96" s="17"/>
      <c r="B96" s="17"/>
      <c r="C96" s="97"/>
      <c r="D96" s="98"/>
      <c r="E96" s="17"/>
      <c r="F96" s="17"/>
      <c r="G96" s="17"/>
      <c r="H96" s="17"/>
      <c r="I96" s="17"/>
      <c r="J96" s="97"/>
      <c r="K96" s="97"/>
      <c r="L96" s="97"/>
      <c r="M96" s="97"/>
      <c r="N96" s="17"/>
      <c r="O96" s="97"/>
      <c r="P96" s="9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8"/>
      <c r="AP96" s="17"/>
      <c r="AQ96" s="17"/>
      <c r="AR96" s="17"/>
      <c r="AS96" s="17"/>
      <c r="AT96" s="18"/>
      <c r="AU96" s="17"/>
      <c r="AV96" s="17"/>
      <c r="AW96" s="17"/>
      <c r="AX96" s="17"/>
      <c r="AY96" s="17"/>
      <c r="AZ96" s="18"/>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99"/>
      <c r="CC96" s="99"/>
      <c r="CD96" s="99"/>
      <c r="CE96" s="100"/>
      <c r="CF96" s="100"/>
      <c r="CG96" s="17"/>
      <c r="CH96" s="93"/>
      <c r="CI96" s="93"/>
      <c r="CJ96" s="93"/>
      <c r="CK96" s="93"/>
      <c r="CL96" s="93"/>
      <c r="CM96" s="93"/>
      <c r="CN96" s="93"/>
      <c r="CO96" s="94"/>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5"/>
      <c r="EN96" s="95"/>
      <c r="EO96" s="95"/>
      <c r="EP96" s="95"/>
      <c r="EQ96" s="93"/>
      <c r="ER96" s="93"/>
      <c r="ES96" s="93"/>
      <c r="ET96" s="93"/>
      <c r="EU96" s="93"/>
    </row>
    <row r="97" spans="1:151" x14ac:dyDescent="0.25">
      <c r="A97" s="17"/>
      <c r="B97" s="17"/>
      <c r="C97" s="97"/>
      <c r="D97" s="98"/>
      <c r="E97" s="17"/>
      <c r="F97" s="17"/>
      <c r="G97" s="17"/>
      <c r="H97" s="17"/>
      <c r="I97" s="17"/>
      <c r="J97" s="97"/>
      <c r="K97" s="97"/>
      <c r="L97" s="97"/>
      <c r="M97" s="97"/>
      <c r="N97" s="17"/>
      <c r="O97" s="97"/>
      <c r="P97" s="9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8"/>
      <c r="AP97" s="17"/>
      <c r="AQ97" s="17"/>
      <c r="AR97" s="17"/>
      <c r="AS97" s="17"/>
      <c r="AT97" s="18"/>
      <c r="AU97" s="17"/>
      <c r="AV97" s="17"/>
      <c r="AW97" s="17"/>
      <c r="AX97" s="17"/>
      <c r="AY97" s="17"/>
      <c r="AZ97" s="18"/>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99"/>
      <c r="CC97" s="99"/>
      <c r="CD97" s="99"/>
      <c r="CE97" s="100"/>
      <c r="CF97" s="100"/>
      <c r="CG97" s="17"/>
      <c r="CH97" s="93"/>
      <c r="CI97" s="93"/>
      <c r="CJ97" s="93"/>
      <c r="CK97" s="93"/>
      <c r="CL97" s="93"/>
      <c r="CM97" s="93"/>
      <c r="CN97" s="93"/>
      <c r="CO97" s="94"/>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5"/>
      <c r="EN97" s="95"/>
      <c r="EO97" s="95"/>
      <c r="EP97" s="95"/>
      <c r="EQ97" s="93"/>
      <c r="ER97" s="93"/>
      <c r="ES97" s="93"/>
      <c r="ET97" s="93"/>
      <c r="EU97" s="93"/>
    </row>
    <row r="98" spans="1:151" x14ac:dyDescent="0.25">
      <c r="A98" s="17"/>
      <c r="B98" s="17"/>
      <c r="C98" s="97"/>
      <c r="D98" s="98"/>
      <c r="E98" s="17"/>
      <c r="F98" s="17"/>
      <c r="G98" s="17"/>
      <c r="H98" s="17"/>
      <c r="I98" s="17"/>
      <c r="J98" s="97"/>
      <c r="K98" s="97"/>
      <c r="L98" s="97"/>
      <c r="M98" s="97"/>
      <c r="N98" s="17"/>
      <c r="O98" s="97"/>
      <c r="P98" s="9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8"/>
      <c r="AP98" s="17"/>
      <c r="AQ98" s="17"/>
      <c r="AR98" s="17"/>
      <c r="AS98" s="17"/>
      <c r="AT98" s="18"/>
      <c r="AU98" s="17"/>
      <c r="AV98" s="17"/>
      <c r="AW98" s="17"/>
      <c r="AX98" s="17"/>
      <c r="AY98" s="17"/>
      <c r="AZ98" s="18"/>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99"/>
      <c r="CC98" s="99"/>
      <c r="CD98" s="99"/>
      <c r="CE98" s="100"/>
      <c r="CF98" s="100"/>
      <c r="CG98" s="17"/>
      <c r="CH98" s="93"/>
      <c r="CI98" s="93"/>
      <c r="CJ98" s="93"/>
      <c r="CK98" s="93"/>
      <c r="CL98" s="93"/>
      <c r="CM98" s="93"/>
      <c r="CN98" s="93"/>
      <c r="CO98" s="94"/>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5"/>
      <c r="EN98" s="95"/>
      <c r="EO98" s="95"/>
      <c r="EP98" s="95"/>
      <c r="EQ98" s="93"/>
      <c r="ER98" s="93"/>
      <c r="ES98" s="93"/>
      <c r="ET98" s="93"/>
      <c r="EU98" s="93"/>
    </row>
    <row r="99" spans="1:151" x14ac:dyDescent="0.25">
      <c r="A99" s="17"/>
      <c r="B99" s="17"/>
      <c r="C99" s="97"/>
      <c r="D99" s="98"/>
      <c r="E99" s="17"/>
      <c r="F99" s="17"/>
      <c r="G99" s="17"/>
      <c r="H99" s="17"/>
      <c r="I99" s="17"/>
      <c r="J99" s="97"/>
      <c r="K99" s="97"/>
      <c r="L99" s="97"/>
      <c r="M99" s="97"/>
      <c r="N99" s="17"/>
      <c r="O99" s="97"/>
      <c r="P99" s="9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8"/>
      <c r="AP99" s="17"/>
      <c r="AQ99" s="17"/>
      <c r="AR99" s="17"/>
      <c r="AS99" s="17"/>
      <c r="AT99" s="18"/>
      <c r="AU99" s="17"/>
      <c r="AV99" s="17"/>
      <c r="AW99" s="17"/>
      <c r="AX99" s="17"/>
      <c r="AY99" s="17"/>
      <c r="AZ99" s="18"/>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99"/>
      <c r="CC99" s="99"/>
      <c r="CD99" s="99"/>
      <c r="CE99" s="100"/>
      <c r="CF99" s="100"/>
      <c r="CG99" s="17"/>
      <c r="CH99" s="93"/>
      <c r="CI99" s="93"/>
      <c r="CJ99" s="93"/>
      <c r="CK99" s="93"/>
      <c r="CL99" s="93"/>
      <c r="CM99" s="93"/>
      <c r="CN99" s="93"/>
      <c r="CO99" s="94"/>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5"/>
      <c r="EN99" s="95"/>
      <c r="EO99" s="95"/>
      <c r="EP99" s="95"/>
      <c r="EQ99" s="93"/>
      <c r="ER99" s="93"/>
      <c r="ES99" s="93"/>
      <c r="ET99" s="93"/>
      <c r="EU99" s="93"/>
    </row>
    <row r="100" spans="1:151" x14ac:dyDescent="0.25">
      <c r="A100" s="17"/>
      <c r="B100" s="17"/>
      <c r="C100" s="97"/>
      <c r="D100" s="98"/>
      <c r="E100" s="17"/>
      <c r="F100" s="17"/>
      <c r="G100" s="17"/>
      <c r="H100" s="17"/>
      <c r="I100" s="17"/>
      <c r="J100" s="97"/>
      <c r="K100" s="97"/>
      <c r="L100" s="97"/>
      <c r="M100" s="97"/>
      <c r="N100" s="17"/>
      <c r="O100" s="97"/>
      <c r="P100" s="9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8"/>
      <c r="AP100" s="17"/>
      <c r="AQ100" s="17"/>
      <c r="AR100" s="17"/>
      <c r="AS100" s="17"/>
      <c r="AT100" s="18"/>
      <c r="AU100" s="17"/>
      <c r="AV100" s="17"/>
      <c r="AW100" s="17"/>
      <c r="AX100" s="17"/>
      <c r="AY100" s="17"/>
      <c r="AZ100" s="18"/>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99"/>
      <c r="CC100" s="99"/>
      <c r="CD100" s="99"/>
      <c r="CE100" s="100"/>
      <c r="CF100" s="100"/>
      <c r="CG100" s="17"/>
      <c r="CH100" s="93"/>
      <c r="CI100" s="93"/>
      <c r="CJ100" s="93"/>
      <c r="CK100" s="93"/>
      <c r="CL100" s="93"/>
      <c r="CM100" s="93"/>
      <c r="CN100" s="93"/>
      <c r="CO100" s="94"/>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5"/>
      <c r="EN100" s="95"/>
      <c r="EO100" s="95"/>
      <c r="EP100" s="95"/>
      <c r="EQ100" s="93"/>
      <c r="ER100" s="93"/>
      <c r="ES100" s="93"/>
      <c r="ET100" s="93"/>
      <c r="EU100" s="93"/>
    </row>
    <row r="101" spans="1:151" x14ac:dyDescent="0.25">
      <c r="A101" s="17"/>
      <c r="B101" s="17"/>
      <c r="C101" s="97"/>
      <c r="D101" s="98"/>
      <c r="E101" s="17"/>
      <c r="F101" s="17"/>
      <c r="G101" s="17"/>
      <c r="H101" s="17"/>
      <c r="I101" s="17"/>
      <c r="J101" s="97"/>
      <c r="K101" s="97"/>
      <c r="L101" s="97"/>
      <c r="M101" s="97"/>
      <c r="N101" s="17"/>
      <c r="O101" s="97"/>
      <c r="P101" s="9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8"/>
      <c r="AP101" s="17"/>
      <c r="AQ101" s="17"/>
      <c r="AR101" s="17"/>
      <c r="AS101" s="17"/>
      <c r="AT101" s="18"/>
      <c r="AU101" s="17"/>
      <c r="AV101" s="17"/>
      <c r="AW101" s="17"/>
      <c r="AX101" s="17"/>
      <c r="AY101" s="17"/>
      <c r="AZ101" s="18"/>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99"/>
      <c r="CC101" s="99"/>
      <c r="CD101" s="99"/>
      <c r="CE101" s="100"/>
      <c r="CF101" s="100"/>
      <c r="CG101" s="17"/>
      <c r="CH101" s="93"/>
      <c r="CI101" s="93"/>
      <c r="CJ101" s="93"/>
      <c r="CK101" s="93"/>
      <c r="CL101" s="93"/>
      <c r="CM101" s="93"/>
      <c r="CN101" s="93"/>
      <c r="CO101" s="94"/>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5"/>
      <c r="EN101" s="95"/>
      <c r="EO101" s="95"/>
      <c r="EP101" s="95"/>
      <c r="EQ101" s="93"/>
      <c r="ER101" s="93"/>
      <c r="ES101" s="93"/>
      <c r="ET101" s="93"/>
      <c r="EU101" s="93"/>
    </row>
    <row r="102" spans="1:151" x14ac:dyDescent="0.25">
      <c r="A102" s="17"/>
      <c r="B102" s="17"/>
      <c r="C102" s="97"/>
      <c r="D102" s="98"/>
      <c r="E102" s="17"/>
      <c r="F102" s="17"/>
      <c r="G102" s="17"/>
      <c r="H102" s="17"/>
      <c r="I102" s="17"/>
      <c r="J102" s="97"/>
      <c r="K102" s="97"/>
      <c r="L102" s="97"/>
      <c r="M102" s="97"/>
      <c r="N102" s="17"/>
      <c r="O102" s="97"/>
      <c r="P102" s="9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8"/>
      <c r="AP102" s="17"/>
      <c r="AQ102" s="17"/>
      <c r="AR102" s="17"/>
      <c r="AS102" s="17"/>
      <c r="AT102" s="18"/>
      <c r="AU102" s="17"/>
      <c r="AV102" s="17"/>
      <c r="AW102" s="17"/>
      <c r="AX102" s="17"/>
      <c r="AY102" s="17"/>
      <c r="AZ102" s="18"/>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99"/>
      <c r="CC102" s="99"/>
      <c r="CD102" s="99"/>
      <c r="CE102" s="100"/>
      <c r="CF102" s="100"/>
      <c r="CG102" s="17"/>
      <c r="CH102" s="93"/>
      <c r="CI102" s="93"/>
      <c r="CJ102" s="93"/>
      <c r="CK102" s="93"/>
      <c r="CL102" s="93"/>
      <c r="CM102" s="93"/>
      <c r="CN102" s="93"/>
      <c r="CO102" s="94"/>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5"/>
      <c r="EN102" s="95"/>
      <c r="EO102" s="95"/>
      <c r="EP102" s="95"/>
      <c r="EQ102" s="93"/>
      <c r="ER102" s="93"/>
      <c r="ES102" s="93"/>
      <c r="ET102" s="93"/>
      <c r="EU102" s="93"/>
    </row>
    <row r="103" spans="1:151" x14ac:dyDescent="0.25">
      <c r="A103" s="17"/>
      <c r="B103" s="17"/>
      <c r="C103" s="97"/>
      <c r="D103" s="98"/>
      <c r="E103" s="17"/>
      <c r="F103" s="17"/>
      <c r="G103" s="17"/>
      <c r="H103" s="17"/>
      <c r="I103" s="17"/>
      <c r="J103" s="97"/>
      <c r="K103" s="97"/>
      <c r="L103" s="97"/>
      <c r="M103" s="97"/>
      <c r="N103" s="17"/>
      <c r="O103" s="97"/>
      <c r="P103" s="9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8"/>
      <c r="AP103" s="17"/>
      <c r="AQ103" s="17"/>
      <c r="AR103" s="17"/>
      <c r="AS103" s="17"/>
      <c r="AT103" s="18"/>
      <c r="AU103" s="17"/>
      <c r="AV103" s="17"/>
      <c r="AW103" s="17"/>
      <c r="AX103" s="17"/>
      <c r="AY103" s="17"/>
      <c r="AZ103" s="18"/>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99"/>
      <c r="CC103" s="99"/>
      <c r="CD103" s="99"/>
      <c r="CE103" s="100"/>
      <c r="CF103" s="100"/>
      <c r="CG103" s="17"/>
      <c r="CH103" s="93"/>
      <c r="CI103" s="93"/>
      <c r="CJ103" s="93"/>
      <c r="CK103" s="93"/>
      <c r="CL103" s="93"/>
      <c r="CM103" s="93"/>
      <c r="CN103" s="93"/>
      <c r="CO103" s="94"/>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5"/>
      <c r="EN103" s="95"/>
      <c r="EO103" s="95"/>
      <c r="EP103" s="95"/>
      <c r="EQ103" s="93"/>
      <c r="ER103" s="93"/>
      <c r="ES103" s="93"/>
      <c r="ET103" s="93"/>
      <c r="EU103" s="93"/>
    </row>
    <row r="104" spans="1:151" x14ac:dyDescent="0.25">
      <c r="A104" s="17"/>
      <c r="B104" s="17"/>
      <c r="C104" s="97"/>
      <c r="D104" s="98"/>
      <c r="E104" s="17"/>
      <c r="F104" s="17"/>
      <c r="G104" s="17"/>
      <c r="H104" s="17"/>
      <c r="I104" s="17"/>
      <c r="J104" s="97"/>
      <c r="K104" s="97"/>
      <c r="L104" s="97"/>
      <c r="M104" s="97"/>
      <c r="N104" s="17"/>
      <c r="O104" s="97"/>
      <c r="P104" s="9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8"/>
      <c r="AP104" s="17"/>
      <c r="AQ104" s="17"/>
      <c r="AR104" s="17"/>
      <c r="AS104" s="17"/>
      <c r="AT104" s="18"/>
      <c r="AU104" s="17"/>
      <c r="AV104" s="17"/>
      <c r="AW104" s="17"/>
      <c r="AX104" s="17"/>
      <c r="AY104" s="17"/>
      <c r="AZ104" s="18"/>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99"/>
      <c r="CC104" s="99"/>
      <c r="CD104" s="99"/>
      <c r="CE104" s="100"/>
      <c r="CF104" s="100"/>
      <c r="CG104" s="17"/>
      <c r="CH104" s="93"/>
      <c r="CI104" s="93"/>
      <c r="CJ104" s="93"/>
      <c r="CK104" s="93"/>
      <c r="CL104" s="93"/>
      <c r="CM104" s="93"/>
      <c r="CN104" s="93"/>
      <c r="CO104" s="94"/>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5"/>
      <c r="EN104" s="95"/>
      <c r="EO104" s="95"/>
      <c r="EP104" s="95"/>
      <c r="EQ104" s="93"/>
      <c r="ER104" s="93"/>
      <c r="ES104" s="93"/>
      <c r="ET104" s="93"/>
      <c r="EU104" s="93"/>
    </row>
    <row r="105" spans="1:151" x14ac:dyDescent="0.25">
      <c r="A105" s="17"/>
      <c r="B105" s="17"/>
      <c r="C105" s="97"/>
      <c r="D105" s="98"/>
      <c r="E105" s="17"/>
      <c r="F105" s="17"/>
      <c r="G105" s="17"/>
      <c r="H105" s="17"/>
      <c r="I105" s="17"/>
      <c r="J105" s="97"/>
      <c r="K105" s="97"/>
      <c r="L105" s="97"/>
      <c r="M105" s="97"/>
      <c r="N105" s="17"/>
      <c r="O105" s="97"/>
      <c r="P105" s="9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8"/>
      <c r="AP105" s="17"/>
      <c r="AQ105" s="17"/>
      <c r="AR105" s="17"/>
      <c r="AS105" s="17"/>
      <c r="AT105" s="18"/>
      <c r="AU105" s="17"/>
      <c r="AV105" s="17"/>
      <c r="AW105" s="17"/>
      <c r="AX105" s="17"/>
      <c r="AY105" s="17"/>
      <c r="AZ105" s="18"/>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99"/>
      <c r="CC105" s="99"/>
      <c r="CD105" s="99"/>
      <c r="CE105" s="100"/>
      <c r="CF105" s="100"/>
      <c r="CG105" s="17"/>
      <c r="CH105" s="93"/>
      <c r="CI105" s="93"/>
      <c r="CJ105" s="93"/>
      <c r="CK105" s="93"/>
      <c r="CL105" s="93"/>
      <c r="CM105" s="93"/>
      <c r="CN105" s="93"/>
      <c r="CO105" s="94"/>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5"/>
      <c r="EN105" s="95"/>
      <c r="EO105" s="95"/>
      <c r="EP105" s="95"/>
      <c r="EQ105" s="93"/>
      <c r="ER105" s="93"/>
      <c r="ES105" s="93"/>
      <c r="ET105" s="93"/>
      <c r="EU105" s="93"/>
    </row>
    <row r="106" spans="1:151" x14ac:dyDescent="0.25">
      <c r="A106" s="17"/>
      <c r="B106" s="17"/>
      <c r="C106" s="97"/>
      <c r="D106" s="98"/>
      <c r="E106" s="17"/>
      <c r="F106" s="17"/>
      <c r="G106" s="17"/>
      <c r="H106" s="17"/>
      <c r="I106" s="17"/>
      <c r="J106" s="97"/>
      <c r="K106" s="97"/>
      <c r="L106" s="97"/>
      <c r="M106" s="97"/>
      <c r="N106" s="17"/>
      <c r="O106" s="97"/>
      <c r="P106" s="9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8"/>
      <c r="AP106" s="17"/>
      <c r="AQ106" s="17"/>
      <c r="AR106" s="17"/>
      <c r="AS106" s="17"/>
      <c r="AT106" s="18"/>
      <c r="AU106" s="17"/>
      <c r="AV106" s="17"/>
      <c r="AW106" s="17"/>
      <c r="AX106" s="17"/>
      <c r="AY106" s="17"/>
      <c r="AZ106" s="18"/>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99"/>
      <c r="CC106" s="99"/>
      <c r="CD106" s="99"/>
      <c r="CE106" s="100"/>
      <c r="CF106" s="100"/>
      <c r="CG106" s="17"/>
      <c r="CH106" s="93"/>
      <c r="CI106" s="93"/>
      <c r="CJ106" s="93"/>
      <c r="CK106" s="93"/>
      <c r="CL106" s="93"/>
      <c r="CM106" s="93"/>
      <c r="CN106" s="93"/>
      <c r="CO106" s="94"/>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5"/>
      <c r="EN106" s="95"/>
      <c r="EO106" s="95"/>
      <c r="EP106" s="95"/>
      <c r="EQ106" s="93"/>
      <c r="ER106" s="93"/>
      <c r="ES106" s="93"/>
      <c r="ET106" s="93"/>
      <c r="EU106" s="93"/>
    </row>
    <row r="107" spans="1:151" x14ac:dyDescent="0.25">
      <c r="A107" s="17"/>
      <c r="B107" s="17"/>
      <c r="C107" s="97"/>
      <c r="D107" s="98"/>
      <c r="E107" s="17"/>
      <c r="F107" s="17"/>
      <c r="G107" s="17"/>
      <c r="H107" s="17"/>
      <c r="I107" s="17"/>
      <c r="J107" s="97"/>
      <c r="K107" s="97"/>
      <c r="L107" s="97"/>
      <c r="M107" s="97"/>
      <c r="N107" s="17"/>
      <c r="O107" s="97"/>
      <c r="P107" s="9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8"/>
      <c r="AP107" s="17"/>
      <c r="AQ107" s="17"/>
      <c r="AR107" s="17"/>
      <c r="AS107" s="17"/>
      <c r="AT107" s="18"/>
      <c r="AU107" s="17"/>
      <c r="AV107" s="17"/>
      <c r="AW107" s="17"/>
      <c r="AX107" s="17"/>
      <c r="AY107" s="17"/>
      <c r="AZ107" s="18"/>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99"/>
      <c r="CC107" s="99"/>
      <c r="CD107" s="99"/>
      <c r="CE107" s="100"/>
      <c r="CF107" s="100"/>
      <c r="CG107" s="17"/>
      <c r="CH107" s="93"/>
      <c r="CI107" s="93"/>
      <c r="CJ107" s="93"/>
      <c r="CK107" s="93"/>
      <c r="CL107" s="93"/>
      <c r="CM107" s="93"/>
      <c r="CN107" s="93"/>
      <c r="CO107" s="94"/>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5"/>
      <c r="EN107" s="95"/>
      <c r="EO107" s="95"/>
      <c r="EP107" s="95"/>
      <c r="EQ107" s="93"/>
      <c r="ER107" s="93"/>
      <c r="ES107" s="93"/>
      <c r="ET107" s="93"/>
      <c r="EU107" s="93"/>
    </row>
    <row r="108" spans="1:151" x14ac:dyDescent="0.25">
      <c r="A108" s="17"/>
      <c r="B108" s="17"/>
      <c r="C108" s="97"/>
      <c r="D108" s="98"/>
      <c r="E108" s="17"/>
      <c r="F108" s="17"/>
      <c r="G108" s="17"/>
      <c r="H108" s="17"/>
      <c r="I108" s="17"/>
      <c r="J108" s="97"/>
      <c r="K108" s="97"/>
      <c r="L108" s="97"/>
      <c r="M108" s="97"/>
      <c r="N108" s="17"/>
      <c r="O108" s="97"/>
      <c r="P108" s="9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8"/>
      <c r="AP108" s="17"/>
      <c r="AQ108" s="17"/>
      <c r="AR108" s="17"/>
      <c r="AS108" s="17"/>
      <c r="AT108" s="18"/>
      <c r="AU108" s="17"/>
      <c r="AV108" s="17"/>
      <c r="AW108" s="17"/>
      <c r="AX108" s="17"/>
      <c r="AY108" s="17"/>
      <c r="AZ108" s="18"/>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99"/>
      <c r="CC108" s="99"/>
      <c r="CD108" s="99"/>
      <c r="CE108" s="100"/>
      <c r="CF108" s="100"/>
      <c r="CG108" s="17"/>
      <c r="CH108" s="93"/>
      <c r="CI108" s="93"/>
      <c r="CJ108" s="93"/>
      <c r="CK108" s="93"/>
      <c r="CL108" s="93"/>
      <c r="CM108" s="93"/>
      <c r="CN108" s="93"/>
      <c r="CO108" s="94"/>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5"/>
      <c r="EN108" s="95"/>
      <c r="EO108" s="95"/>
      <c r="EP108" s="95"/>
      <c r="EQ108" s="93"/>
      <c r="ER108" s="93"/>
      <c r="ES108" s="93"/>
      <c r="ET108" s="93"/>
      <c r="EU108" s="93"/>
    </row>
    <row r="109" spans="1:151" x14ac:dyDescent="0.25">
      <c r="A109" s="17"/>
      <c r="B109" s="17"/>
      <c r="C109" s="97"/>
      <c r="D109" s="98"/>
      <c r="E109" s="17"/>
      <c r="F109" s="17"/>
      <c r="G109" s="17"/>
      <c r="H109" s="17"/>
      <c r="I109" s="17"/>
      <c r="J109" s="97"/>
      <c r="K109" s="97"/>
      <c r="L109" s="97"/>
      <c r="M109" s="97"/>
      <c r="N109" s="17"/>
      <c r="O109" s="97"/>
      <c r="P109" s="9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8"/>
      <c r="AP109" s="17"/>
      <c r="AQ109" s="17"/>
      <c r="AR109" s="17"/>
      <c r="AS109" s="17"/>
      <c r="AT109" s="18"/>
      <c r="AU109" s="17"/>
      <c r="AV109" s="17"/>
      <c r="AW109" s="17"/>
      <c r="AX109" s="17"/>
      <c r="AY109" s="17"/>
      <c r="AZ109" s="18"/>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99"/>
      <c r="CC109" s="99"/>
      <c r="CD109" s="99"/>
      <c r="CE109" s="100"/>
      <c r="CF109" s="100"/>
      <c r="CG109" s="17"/>
      <c r="CH109" s="93"/>
      <c r="CI109" s="93"/>
      <c r="CJ109" s="93"/>
      <c r="CK109" s="93"/>
      <c r="CL109" s="93"/>
      <c r="CM109" s="93"/>
      <c r="CN109" s="93"/>
      <c r="CO109" s="94"/>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5"/>
      <c r="EN109" s="95"/>
      <c r="EO109" s="95"/>
      <c r="EP109" s="95"/>
      <c r="EQ109" s="93"/>
      <c r="ER109" s="93"/>
      <c r="ES109" s="93"/>
      <c r="ET109" s="93"/>
      <c r="EU109" s="93"/>
    </row>
    <row r="110" spans="1:151" x14ac:dyDescent="0.25">
      <c r="A110" s="17"/>
      <c r="B110" s="17"/>
      <c r="C110" s="97"/>
      <c r="D110" s="98"/>
      <c r="E110" s="17"/>
      <c r="F110" s="17"/>
      <c r="G110" s="17"/>
      <c r="H110" s="17"/>
      <c r="I110" s="17"/>
      <c r="J110" s="97"/>
      <c r="K110" s="97"/>
      <c r="L110" s="97"/>
      <c r="M110" s="97"/>
      <c r="N110" s="17"/>
      <c r="O110" s="97"/>
      <c r="P110" s="9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8"/>
      <c r="AP110" s="17"/>
      <c r="AQ110" s="17"/>
      <c r="AR110" s="17"/>
      <c r="AS110" s="17"/>
      <c r="AT110" s="18"/>
      <c r="AU110" s="17"/>
      <c r="AV110" s="17"/>
      <c r="AW110" s="17"/>
      <c r="AX110" s="17"/>
      <c r="AY110" s="17"/>
      <c r="AZ110" s="18"/>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99"/>
      <c r="CC110" s="99"/>
      <c r="CD110" s="99"/>
      <c r="CE110" s="100"/>
      <c r="CF110" s="100"/>
      <c r="CG110" s="17"/>
      <c r="CH110" s="93"/>
      <c r="CI110" s="93"/>
      <c r="CJ110" s="93"/>
      <c r="CK110" s="93"/>
      <c r="CL110" s="93"/>
      <c r="CM110" s="93"/>
      <c r="CN110" s="93"/>
      <c r="CO110" s="94"/>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5"/>
      <c r="EN110" s="95"/>
      <c r="EO110" s="95"/>
      <c r="EP110" s="95"/>
      <c r="EQ110" s="93"/>
      <c r="ER110" s="93"/>
      <c r="ES110" s="93"/>
      <c r="ET110" s="93"/>
      <c r="EU110" s="93"/>
    </row>
    <row r="111" spans="1:151" x14ac:dyDescent="0.25">
      <c r="A111" s="17"/>
      <c r="B111" s="17"/>
      <c r="C111" s="97"/>
      <c r="D111" s="98"/>
      <c r="E111" s="17"/>
      <c r="F111" s="17"/>
      <c r="G111" s="17"/>
      <c r="H111" s="17"/>
      <c r="I111" s="17"/>
      <c r="J111" s="97"/>
      <c r="K111" s="97"/>
      <c r="L111" s="97"/>
      <c r="M111" s="97"/>
      <c r="N111" s="17"/>
      <c r="O111" s="97"/>
      <c r="P111" s="9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8"/>
      <c r="AP111" s="17"/>
      <c r="AQ111" s="17"/>
      <c r="AR111" s="17"/>
      <c r="AS111" s="17"/>
      <c r="AT111" s="18"/>
      <c r="AU111" s="17"/>
      <c r="AV111" s="17"/>
      <c r="AW111" s="17"/>
      <c r="AX111" s="17"/>
      <c r="AY111" s="17"/>
      <c r="AZ111" s="18"/>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99"/>
      <c r="CC111" s="99"/>
      <c r="CD111" s="99"/>
      <c r="CE111" s="100"/>
      <c r="CF111" s="100"/>
      <c r="CG111" s="17"/>
      <c r="CH111" s="93"/>
      <c r="CI111" s="93"/>
      <c r="CJ111" s="93"/>
      <c r="CK111" s="93"/>
      <c r="CL111" s="93"/>
      <c r="CM111" s="93"/>
      <c r="CN111" s="93"/>
      <c r="CO111" s="94"/>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5"/>
      <c r="EN111" s="95"/>
      <c r="EO111" s="95"/>
      <c r="EP111" s="95"/>
      <c r="EQ111" s="93"/>
      <c r="ER111" s="93"/>
      <c r="ES111" s="93"/>
      <c r="ET111" s="93"/>
      <c r="EU111" s="93"/>
    </row>
    <row r="112" spans="1:151" x14ac:dyDescent="0.25">
      <c r="A112" s="17"/>
      <c r="B112" s="17"/>
      <c r="C112" s="97"/>
      <c r="D112" s="98"/>
      <c r="E112" s="17"/>
      <c r="F112" s="17"/>
      <c r="G112" s="17"/>
      <c r="H112" s="17"/>
      <c r="I112" s="17"/>
      <c r="J112" s="97"/>
      <c r="K112" s="97"/>
      <c r="L112" s="97"/>
      <c r="M112" s="97"/>
      <c r="N112" s="17"/>
      <c r="O112" s="97"/>
      <c r="P112" s="9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8"/>
      <c r="AP112" s="17"/>
      <c r="AQ112" s="17"/>
      <c r="AR112" s="17"/>
      <c r="AS112" s="17"/>
      <c r="AT112" s="18"/>
      <c r="AU112" s="17"/>
      <c r="AV112" s="17"/>
      <c r="AW112" s="17"/>
      <c r="AX112" s="17"/>
      <c r="AY112" s="17"/>
      <c r="AZ112" s="18"/>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99"/>
      <c r="CC112" s="99"/>
      <c r="CD112" s="99"/>
      <c r="CE112" s="100"/>
      <c r="CF112" s="100"/>
      <c r="CG112" s="17"/>
      <c r="CH112" s="93"/>
      <c r="CI112" s="93"/>
      <c r="CJ112" s="93"/>
      <c r="CK112" s="93"/>
      <c r="CL112" s="93"/>
      <c r="CM112" s="93"/>
      <c r="CN112" s="93"/>
      <c r="CO112" s="94"/>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5"/>
      <c r="EN112" s="95"/>
      <c r="EO112" s="95"/>
      <c r="EP112" s="95"/>
      <c r="EQ112" s="93"/>
      <c r="ER112" s="93"/>
      <c r="ES112" s="93"/>
      <c r="ET112" s="93"/>
      <c r="EU112" s="93"/>
    </row>
    <row r="113" spans="1:151" x14ac:dyDescent="0.25">
      <c r="A113" s="17"/>
      <c r="B113" s="17"/>
      <c r="C113" s="97"/>
      <c r="D113" s="98"/>
      <c r="E113" s="17"/>
      <c r="F113" s="17"/>
      <c r="G113" s="17"/>
      <c r="H113" s="17"/>
      <c r="I113" s="17"/>
      <c r="J113" s="97"/>
      <c r="K113" s="97"/>
      <c r="L113" s="97"/>
      <c r="M113" s="97"/>
      <c r="N113" s="17"/>
      <c r="O113" s="97"/>
      <c r="P113" s="9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8"/>
      <c r="AP113" s="17"/>
      <c r="AQ113" s="17"/>
      <c r="AR113" s="17"/>
      <c r="AS113" s="17"/>
      <c r="AT113" s="18"/>
      <c r="AU113" s="17"/>
      <c r="AV113" s="17"/>
      <c r="AW113" s="17"/>
      <c r="AX113" s="17"/>
      <c r="AY113" s="17"/>
      <c r="AZ113" s="18"/>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99"/>
      <c r="CC113" s="99"/>
      <c r="CD113" s="99"/>
      <c r="CE113" s="100"/>
      <c r="CF113" s="100"/>
      <c r="CG113" s="17"/>
      <c r="CH113" s="93"/>
      <c r="CI113" s="93"/>
      <c r="CJ113" s="93"/>
      <c r="CK113" s="93"/>
      <c r="CL113" s="93"/>
      <c r="CM113" s="93"/>
      <c r="CN113" s="93"/>
      <c r="CO113" s="94"/>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5"/>
      <c r="EN113" s="95"/>
      <c r="EO113" s="95"/>
      <c r="EP113" s="95"/>
      <c r="EQ113" s="93"/>
      <c r="ER113" s="93"/>
      <c r="ES113" s="93"/>
      <c r="ET113" s="93"/>
      <c r="EU113" s="93"/>
    </row>
    <row r="114" spans="1:151" x14ac:dyDescent="0.25">
      <c r="A114" s="17"/>
      <c r="B114" s="17"/>
      <c r="C114" s="97"/>
      <c r="D114" s="98"/>
      <c r="E114" s="17"/>
      <c r="F114" s="17"/>
      <c r="G114" s="17"/>
      <c r="H114" s="17"/>
      <c r="I114" s="17"/>
      <c r="J114" s="97"/>
      <c r="K114" s="97"/>
      <c r="L114" s="97"/>
      <c r="M114" s="97"/>
      <c r="N114" s="17"/>
      <c r="O114" s="97"/>
      <c r="P114" s="9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8"/>
      <c r="AP114" s="17"/>
      <c r="AQ114" s="17"/>
      <c r="AR114" s="17"/>
      <c r="AS114" s="17"/>
      <c r="AT114" s="18"/>
      <c r="AU114" s="17"/>
      <c r="AV114" s="17"/>
      <c r="AW114" s="17"/>
      <c r="AX114" s="17"/>
      <c r="AY114" s="17"/>
      <c r="AZ114" s="18"/>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99"/>
      <c r="CC114" s="99"/>
      <c r="CD114" s="99"/>
      <c r="CE114" s="100"/>
      <c r="CF114" s="100"/>
      <c r="CG114" s="17"/>
      <c r="CH114" s="93"/>
      <c r="CI114" s="93"/>
      <c r="CJ114" s="93"/>
      <c r="CK114" s="93"/>
      <c r="CL114" s="93"/>
      <c r="CM114" s="93"/>
      <c r="CN114" s="93"/>
      <c r="CO114" s="94"/>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5"/>
      <c r="EN114" s="95"/>
      <c r="EO114" s="95"/>
      <c r="EP114" s="95"/>
      <c r="EQ114" s="93"/>
      <c r="ER114" s="93"/>
      <c r="ES114" s="93"/>
      <c r="ET114" s="93"/>
      <c r="EU114" s="93"/>
    </row>
    <row r="115" spans="1:151" x14ac:dyDescent="0.25">
      <c r="A115" s="17"/>
      <c r="B115" s="17"/>
      <c r="C115" s="97"/>
      <c r="D115" s="98"/>
      <c r="E115" s="17"/>
      <c r="F115" s="17"/>
      <c r="G115" s="17"/>
      <c r="H115" s="17"/>
      <c r="I115" s="17"/>
      <c r="J115" s="97"/>
      <c r="K115" s="97"/>
      <c r="L115" s="97"/>
      <c r="M115" s="97"/>
      <c r="N115" s="17"/>
      <c r="O115" s="97"/>
      <c r="P115" s="9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8"/>
      <c r="AP115" s="17"/>
      <c r="AQ115" s="17"/>
      <c r="AR115" s="17"/>
      <c r="AS115" s="17"/>
      <c r="AT115" s="18"/>
      <c r="AU115" s="17"/>
      <c r="AV115" s="17"/>
      <c r="AW115" s="17"/>
      <c r="AX115" s="17"/>
      <c r="AY115" s="17"/>
      <c r="AZ115" s="18"/>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99"/>
      <c r="CC115" s="99"/>
      <c r="CD115" s="99"/>
      <c r="CE115" s="100"/>
      <c r="CF115" s="100"/>
      <c r="CG115" s="17"/>
      <c r="CH115" s="93"/>
      <c r="CI115" s="93"/>
      <c r="CJ115" s="93"/>
      <c r="CK115" s="93"/>
      <c r="CL115" s="93"/>
      <c r="CM115" s="93"/>
      <c r="CN115" s="93"/>
      <c r="CO115" s="94"/>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5"/>
      <c r="EN115" s="95"/>
      <c r="EO115" s="95"/>
      <c r="EP115" s="95"/>
      <c r="EQ115" s="93"/>
      <c r="ER115" s="93"/>
      <c r="ES115" s="93"/>
      <c r="ET115" s="93"/>
      <c r="EU115" s="93"/>
    </row>
    <row r="116" spans="1:151" x14ac:dyDescent="0.25">
      <c r="A116" s="17"/>
      <c r="B116" s="17"/>
      <c r="C116" s="97"/>
      <c r="D116" s="98"/>
      <c r="E116" s="17"/>
      <c r="F116" s="17"/>
      <c r="G116" s="17"/>
      <c r="H116" s="17"/>
      <c r="I116" s="17"/>
      <c r="J116" s="97"/>
      <c r="K116" s="97"/>
      <c r="L116" s="97"/>
      <c r="M116" s="97"/>
      <c r="N116" s="17"/>
      <c r="O116" s="97"/>
      <c r="P116" s="9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8"/>
      <c r="AP116" s="17"/>
      <c r="AQ116" s="17"/>
      <c r="AR116" s="17"/>
      <c r="AS116" s="17"/>
      <c r="AT116" s="18"/>
      <c r="AU116" s="17"/>
      <c r="AV116" s="17"/>
      <c r="AW116" s="17"/>
      <c r="AX116" s="17"/>
      <c r="AY116" s="17"/>
      <c r="AZ116" s="18"/>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99"/>
      <c r="CC116" s="99"/>
      <c r="CD116" s="99"/>
      <c r="CE116" s="100"/>
      <c r="CF116" s="100"/>
      <c r="CG116" s="17"/>
      <c r="CH116" s="93"/>
      <c r="CI116" s="93"/>
      <c r="CJ116" s="93"/>
      <c r="CK116" s="93"/>
      <c r="CL116" s="93"/>
      <c r="CM116" s="93"/>
      <c r="CN116" s="93"/>
      <c r="CO116" s="94"/>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5"/>
      <c r="EN116" s="95"/>
      <c r="EO116" s="95"/>
      <c r="EP116" s="95"/>
      <c r="EQ116" s="93"/>
      <c r="ER116" s="93"/>
      <c r="ES116" s="93"/>
      <c r="ET116" s="93"/>
      <c r="EU116" s="93"/>
    </row>
    <row r="117" spans="1:151" x14ac:dyDescent="0.25">
      <c r="A117" s="17"/>
      <c r="B117" s="17"/>
      <c r="C117" s="97"/>
      <c r="D117" s="98"/>
      <c r="E117" s="17"/>
      <c r="F117" s="17"/>
      <c r="G117" s="17"/>
      <c r="H117" s="17"/>
      <c r="I117" s="17"/>
      <c r="J117" s="97"/>
      <c r="K117" s="97"/>
      <c r="L117" s="97"/>
      <c r="M117" s="97"/>
      <c r="N117" s="17"/>
      <c r="O117" s="97"/>
      <c r="P117" s="9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8"/>
      <c r="AP117" s="17"/>
      <c r="AQ117" s="17"/>
      <c r="AR117" s="17"/>
      <c r="AS117" s="17"/>
      <c r="AT117" s="18"/>
      <c r="AU117" s="17"/>
      <c r="AV117" s="17"/>
      <c r="AW117" s="17"/>
      <c r="AX117" s="17"/>
      <c r="AY117" s="17"/>
      <c r="AZ117" s="18"/>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99"/>
      <c r="CC117" s="99"/>
      <c r="CD117" s="99"/>
      <c r="CE117" s="100"/>
      <c r="CF117" s="100"/>
      <c r="CG117" s="17"/>
      <c r="CH117" s="93"/>
      <c r="CI117" s="93"/>
      <c r="CJ117" s="93"/>
      <c r="CK117" s="93"/>
      <c r="CL117" s="93"/>
      <c r="CM117" s="93"/>
      <c r="CN117" s="93"/>
      <c r="CO117" s="94"/>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5"/>
      <c r="EN117" s="95"/>
      <c r="EO117" s="95"/>
      <c r="EP117" s="95"/>
      <c r="EQ117" s="93"/>
      <c r="ER117" s="93"/>
      <c r="ES117" s="93"/>
      <c r="ET117" s="93"/>
      <c r="EU117" s="93"/>
    </row>
    <row r="118" spans="1:151" x14ac:dyDescent="0.25">
      <c r="A118" s="17"/>
      <c r="B118" s="17"/>
      <c r="C118" s="97"/>
      <c r="D118" s="98"/>
      <c r="E118" s="17"/>
      <c r="F118" s="17"/>
      <c r="G118" s="17"/>
      <c r="H118" s="17"/>
      <c r="I118" s="17"/>
      <c r="J118" s="97"/>
      <c r="K118" s="97"/>
      <c r="L118" s="97"/>
      <c r="M118" s="97"/>
      <c r="N118" s="17"/>
      <c r="O118" s="97"/>
      <c r="P118" s="9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8"/>
      <c r="AP118" s="17"/>
      <c r="AQ118" s="17"/>
      <c r="AR118" s="17"/>
      <c r="AS118" s="17"/>
      <c r="AT118" s="18"/>
      <c r="AU118" s="17"/>
      <c r="AV118" s="17"/>
      <c r="AW118" s="17"/>
      <c r="AX118" s="17"/>
      <c r="AY118" s="17"/>
      <c r="AZ118" s="18"/>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99"/>
      <c r="CC118" s="99"/>
      <c r="CD118" s="99"/>
      <c r="CE118" s="100"/>
      <c r="CF118" s="100"/>
      <c r="CG118" s="17"/>
      <c r="CH118" s="93"/>
      <c r="CI118" s="93"/>
      <c r="CJ118" s="93"/>
      <c r="CK118" s="93"/>
      <c r="CL118" s="93"/>
      <c r="CM118" s="93"/>
      <c r="CN118" s="93"/>
      <c r="CO118" s="94"/>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5"/>
      <c r="EN118" s="95"/>
      <c r="EO118" s="95"/>
      <c r="EP118" s="95"/>
      <c r="EQ118" s="93"/>
      <c r="ER118" s="93"/>
      <c r="ES118" s="93"/>
      <c r="ET118" s="93"/>
      <c r="EU118" s="93"/>
    </row>
    <row r="119" spans="1:151" x14ac:dyDescent="0.25">
      <c r="A119" s="17"/>
      <c r="B119" s="17"/>
      <c r="C119" s="97"/>
      <c r="D119" s="98"/>
      <c r="E119" s="17"/>
      <c r="F119" s="17"/>
      <c r="G119" s="17"/>
      <c r="H119" s="17"/>
      <c r="I119" s="17"/>
      <c r="J119" s="97"/>
      <c r="K119" s="97"/>
      <c r="L119" s="97"/>
      <c r="M119" s="97"/>
      <c r="N119" s="17"/>
      <c r="O119" s="97"/>
      <c r="P119" s="9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8"/>
      <c r="AP119" s="17"/>
      <c r="AQ119" s="17"/>
      <c r="AR119" s="17"/>
      <c r="AS119" s="17"/>
      <c r="AT119" s="18"/>
      <c r="AU119" s="17"/>
      <c r="AV119" s="17"/>
      <c r="AW119" s="17"/>
      <c r="AX119" s="17"/>
      <c r="AY119" s="17"/>
      <c r="AZ119" s="18"/>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99"/>
      <c r="CC119" s="99"/>
      <c r="CD119" s="99"/>
      <c r="CE119" s="100"/>
      <c r="CF119" s="100"/>
      <c r="CG119" s="17"/>
      <c r="CH119" s="93"/>
      <c r="CI119" s="93"/>
      <c r="CJ119" s="93"/>
      <c r="CK119" s="93"/>
      <c r="CL119" s="93"/>
      <c r="CM119" s="93"/>
      <c r="CN119" s="93"/>
      <c r="CO119" s="94"/>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5"/>
      <c r="EN119" s="95"/>
      <c r="EO119" s="95"/>
      <c r="EP119" s="95"/>
      <c r="EQ119" s="93"/>
      <c r="ER119" s="93"/>
      <c r="ES119" s="93"/>
      <c r="ET119" s="93"/>
      <c r="EU119" s="93"/>
    </row>
    <row r="120" spans="1:151" x14ac:dyDescent="0.25">
      <c r="A120" s="17"/>
      <c r="B120" s="17"/>
      <c r="C120" s="97"/>
      <c r="D120" s="98"/>
      <c r="E120" s="17"/>
      <c r="F120" s="17"/>
      <c r="G120" s="17"/>
      <c r="H120" s="17"/>
      <c r="I120" s="17"/>
      <c r="J120" s="97"/>
      <c r="K120" s="97"/>
      <c r="L120" s="97"/>
      <c r="M120" s="97"/>
      <c r="N120" s="17"/>
      <c r="O120" s="97"/>
      <c r="P120" s="9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8"/>
      <c r="AP120" s="17"/>
      <c r="AQ120" s="17"/>
      <c r="AR120" s="17"/>
      <c r="AS120" s="17"/>
      <c r="AT120" s="18"/>
      <c r="AU120" s="17"/>
      <c r="AV120" s="17"/>
      <c r="AW120" s="17"/>
      <c r="AX120" s="17"/>
      <c r="AY120" s="17"/>
      <c r="AZ120" s="18"/>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99"/>
      <c r="CC120" s="99"/>
      <c r="CD120" s="99"/>
      <c r="CE120" s="100"/>
      <c r="CF120" s="100"/>
      <c r="CG120" s="17"/>
      <c r="CH120" s="93"/>
      <c r="CI120" s="93"/>
      <c r="CJ120" s="93"/>
      <c r="CK120" s="93"/>
      <c r="CL120" s="93"/>
      <c r="CM120" s="93"/>
      <c r="CN120" s="93"/>
      <c r="CO120" s="94"/>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5"/>
      <c r="EN120" s="95"/>
      <c r="EO120" s="95"/>
      <c r="EP120" s="95"/>
      <c r="EQ120" s="93"/>
      <c r="ER120" s="93"/>
      <c r="ES120" s="93"/>
      <c r="ET120" s="93"/>
      <c r="EU120" s="93"/>
    </row>
    <row r="121" spans="1:151" x14ac:dyDescent="0.25">
      <c r="A121" s="17"/>
      <c r="B121" s="17"/>
      <c r="C121" s="97"/>
      <c r="D121" s="98"/>
      <c r="E121" s="17"/>
      <c r="F121" s="17"/>
      <c r="G121" s="17"/>
      <c r="H121" s="17"/>
      <c r="I121" s="17"/>
      <c r="J121" s="97"/>
      <c r="K121" s="97"/>
      <c r="L121" s="97"/>
      <c r="M121" s="97"/>
      <c r="N121" s="17"/>
      <c r="O121" s="97"/>
      <c r="P121" s="9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8"/>
      <c r="AP121" s="17"/>
      <c r="AQ121" s="17"/>
      <c r="AR121" s="17"/>
      <c r="AS121" s="17"/>
      <c r="AT121" s="18"/>
      <c r="AU121" s="17"/>
      <c r="AV121" s="17"/>
      <c r="AW121" s="17"/>
      <c r="AX121" s="17"/>
      <c r="AY121" s="17"/>
      <c r="AZ121" s="18"/>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99"/>
      <c r="CC121" s="99"/>
      <c r="CD121" s="99"/>
      <c r="CE121" s="100"/>
      <c r="CF121" s="100"/>
      <c r="CG121" s="17"/>
      <c r="CH121" s="93"/>
      <c r="CI121" s="93"/>
      <c r="CJ121" s="93"/>
      <c r="CK121" s="93"/>
      <c r="CL121" s="93"/>
      <c r="CM121" s="93"/>
      <c r="CN121" s="93"/>
      <c r="CO121" s="94"/>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5"/>
      <c r="EN121" s="95"/>
      <c r="EO121" s="95"/>
      <c r="EP121" s="95"/>
      <c r="EQ121" s="93"/>
      <c r="ER121" s="93"/>
      <c r="ES121" s="93"/>
      <c r="ET121" s="93"/>
      <c r="EU121" s="93"/>
    </row>
    <row r="122" spans="1:151" x14ac:dyDescent="0.25">
      <c r="A122" s="17"/>
      <c r="B122" s="17"/>
      <c r="C122" s="97"/>
      <c r="D122" s="98"/>
      <c r="E122" s="17"/>
      <c r="F122" s="17"/>
      <c r="G122" s="17"/>
      <c r="H122" s="17"/>
      <c r="I122" s="17"/>
      <c r="J122" s="97"/>
      <c r="K122" s="97"/>
      <c r="L122" s="97"/>
      <c r="M122" s="97"/>
      <c r="N122" s="17"/>
      <c r="O122" s="97"/>
      <c r="P122" s="9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8"/>
      <c r="AP122" s="17"/>
      <c r="AQ122" s="17"/>
      <c r="AR122" s="17"/>
      <c r="AS122" s="17"/>
      <c r="AT122" s="18"/>
      <c r="AU122" s="17"/>
      <c r="AV122" s="17"/>
      <c r="AW122" s="17"/>
      <c r="AX122" s="17"/>
      <c r="AY122" s="17"/>
      <c r="AZ122" s="18"/>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99"/>
      <c r="CC122" s="99"/>
      <c r="CD122" s="99"/>
      <c r="CE122" s="100"/>
      <c r="CF122" s="100"/>
      <c r="CG122" s="17"/>
      <c r="CH122" s="93"/>
      <c r="CI122" s="93"/>
      <c r="CJ122" s="93"/>
      <c r="CK122" s="93"/>
      <c r="CL122" s="93"/>
      <c r="CM122" s="93"/>
      <c r="CN122" s="93"/>
      <c r="CO122" s="94"/>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5"/>
      <c r="EN122" s="95"/>
      <c r="EO122" s="95"/>
      <c r="EP122" s="95"/>
      <c r="EQ122" s="93"/>
      <c r="ER122" s="93"/>
      <c r="ES122" s="93"/>
      <c r="ET122" s="93"/>
      <c r="EU122" s="93"/>
    </row>
    <row r="123" spans="1:151" x14ac:dyDescent="0.25">
      <c r="A123" s="17"/>
      <c r="B123" s="17"/>
      <c r="C123" s="97"/>
      <c r="D123" s="98"/>
      <c r="E123" s="17"/>
      <c r="F123" s="17"/>
      <c r="G123" s="17"/>
      <c r="H123" s="17"/>
      <c r="I123" s="17"/>
      <c r="J123" s="97"/>
      <c r="K123" s="97"/>
      <c r="L123" s="97"/>
      <c r="M123" s="97"/>
      <c r="N123" s="17"/>
      <c r="O123" s="97"/>
      <c r="P123" s="9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8"/>
      <c r="AP123" s="17"/>
      <c r="AQ123" s="17"/>
      <c r="AR123" s="17"/>
      <c r="AS123" s="17"/>
      <c r="AT123" s="18"/>
      <c r="AU123" s="17"/>
      <c r="AV123" s="17"/>
      <c r="AW123" s="17"/>
      <c r="AX123" s="17"/>
      <c r="AY123" s="17"/>
      <c r="AZ123" s="18"/>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99"/>
      <c r="CC123" s="99"/>
      <c r="CD123" s="99"/>
      <c r="CE123" s="100"/>
      <c r="CF123" s="100"/>
      <c r="CG123" s="17"/>
      <c r="CH123" s="93"/>
      <c r="CI123" s="93"/>
      <c r="CJ123" s="93"/>
      <c r="CK123" s="93"/>
      <c r="CL123" s="93"/>
      <c r="CM123" s="93"/>
      <c r="CN123" s="93"/>
      <c r="CO123" s="94"/>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5"/>
      <c r="EN123" s="95"/>
      <c r="EO123" s="95"/>
      <c r="EP123" s="95"/>
      <c r="EQ123" s="93"/>
      <c r="ER123" s="93"/>
      <c r="ES123" s="93"/>
      <c r="ET123" s="93"/>
      <c r="EU123" s="93"/>
    </row>
    <row r="124" spans="1:151" x14ac:dyDescent="0.25">
      <c r="A124" s="17"/>
      <c r="B124" s="17"/>
      <c r="C124" s="97"/>
      <c r="D124" s="98"/>
      <c r="E124" s="17"/>
      <c r="F124" s="17"/>
      <c r="G124" s="17"/>
      <c r="H124" s="17"/>
      <c r="I124" s="17"/>
      <c r="J124" s="97"/>
      <c r="K124" s="97"/>
      <c r="L124" s="97"/>
      <c r="M124" s="97"/>
      <c r="N124" s="17"/>
      <c r="O124" s="97"/>
      <c r="P124" s="9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8"/>
      <c r="AP124" s="17"/>
      <c r="AQ124" s="17"/>
      <c r="AR124" s="17"/>
      <c r="AS124" s="17"/>
      <c r="AT124" s="18"/>
      <c r="AU124" s="17"/>
      <c r="AV124" s="17"/>
      <c r="AW124" s="17"/>
      <c r="AX124" s="17"/>
      <c r="AY124" s="17"/>
      <c r="AZ124" s="18"/>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99"/>
      <c r="CC124" s="99"/>
      <c r="CD124" s="99"/>
      <c r="CE124" s="100"/>
      <c r="CF124" s="100"/>
      <c r="CG124" s="17"/>
      <c r="CH124" s="93"/>
      <c r="CI124" s="93"/>
      <c r="CJ124" s="93"/>
      <c r="CK124" s="93"/>
      <c r="CL124" s="93"/>
      <c r="CM124" s="93"/>
      <c r="CN124" s="93"/>
      <c r="CO124" s="94"/>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5"/>
      <c r="EN124" s="95"/>
      <c r="EO124" s="95"/>
      <c r="EP124" s="95"/>
      <c r="EQ124" s="93"/>
      <c r="ER124" s="93"/>
      <c r="ES124" s="93"/>
      <c r="ET124" s="93"/>
      <c r="EU124" s="93"/>
    </row>
    <row r="125" spans="1:151" x14ac:dyDescent="0.25">
      <c r="A125" s="17"/>
      <c r="B125" s="17"/>
      <c r="C125" s="97"/>
      <c r="D125" s="98"/>
      <c r="E125" s="17"/>
      <c r="F125" s="17"/>
      <c r="G125" s="17"/>
      <c r="H125" s="17"/>
      <c r="I125" s="17"/>
      <c r="J125" s="97"/>
      <c r="K125" s="97"/>
      <c r="L125" s="97"/>
      <c r="M125" s="97"/>
      <c r="N125" s="17"/>
      <c r="O125" s="97"/>
      <c r="P125" s="9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8"/>
      <c r="AP125" s="17"/>
      <c r="AQ125" s="17"/>
      <c r="AR125" s="17"/>
      <c r="AS125" s="17"/>
      <c r="AT125" s="18"/>
      <c r="AU125" s="17"/>
      <c r="AV125" s="17"/>
      <c r="AW125" s="17"/>
      <c r="AX125" s="17"/>
      <c r="AY125" s="17"/>
      <c r="AZ125" s="18"/>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99"/>
      <c r="CC125" s="99"/>
      <c r="CD125" s="99"/>
      <c r="CE125" s="100"/>
      <c r="CF125" s="100"/>
      <c r="CG125" s="17"/>
      <c r="CH125" s="93"/>
      <c r="CI125" s="93"/>
      <c r="CJ125" s="93"/>
      <c r="CK125" s="93"/>
      <c r="CL125" s="93"/>
      <c r="CM125" s="93"/>
      <c r="CN125" s="93"/>
      <c r="CO125" s="94"/>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5"/>
      <c r="EN125" s="95"/>
      <c r="EO125" s="95"/>
      <c r="EP125" s="95"/>
      <c r="EQ125" s="93"/>
      <c r="ER125" s="93"/>
      <c r="ES125" s="93"/>
      <c r="ET125" s="93"/>
      <c r="EU125" s="93"/>
    </row>
    <row r="126" spans="1:151" x14ac:dyDescent="0.25">
      <c r="A126" s="17"/>
      <c r="B126" s="17"/>
      <c r="C126" s="97"/>
      <c r="D126" s="98"/>
      <c r="E126" s="17"/>
      <c r="F126" s="17"/>
      <c r="G126" s="17"/>
      <c r="H126" s="17"/>
      <c r="I126" s="17"/>
      <c r="J126" s="97"/>
      <c r="K126" s="97"/>
      <c r="L126" s="97"/>
      <c r="M126" s="97"/>
      <c r="N126" s="17"/>
      <c r="O126" s="97"/>
      <c r="P126" s="9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8"/>
      <c r="AP126" s="17"/>
      <c r="AQ126" s="17"/>
      <c r="AR126" s="17"/>
      <c r="AS126" s="17"/>
      <c r="AT126" s="18"/>
      <c r="AU126" s="17"/>
      <c r="AV126" s="17"/>
      <c r="AW126" s="17"/>
      <c r="AX126" s="17"/>
      <c r="AY126" s="17"/>
      <c r="AZ126" s="18"/>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99"/>
      <c r="CC126" s="99"/>
      <c r="CD126" s="99"/>
      <c r="CE126" s="100"/>
      <c r="CF126" s="100"/>
      <c r="CG126" s="17"/>
      <c r="CH126" s="93"/>
      <c r="CI126" s="93"/>
      <c r="CJ126" s="93"/>
      <c r="CK126" s="93"/>
      <c r="CL126" s="93"/>
      <c r="CM126" s="93"/>
      <c r="CN126" s="93"/>
      <c r="CO126" s="94"/>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5"/>
      <c r="EN126" s="95"/>
      <c r="EO126" s="95"/>
      <c r="EP126" s="95"/>
      <c r="EQ126" s="93"/>
      <c r="ER126" s="93"/>
      <c r="ES126" s="93"/>
      <c r="ET126" s="93"/>
      <c r="EU126" s="93"/>
    </row>
    <row r="127" spans="1:151" x14ac:dyDescent="0.25">
      <c r="A127" s="17"/>
      <c r="B127" s="17"/>
      <c r="C127" s="97"/>
      <c r="D127" s="98"/>
      <c r="E127" s="17"/>
      <c r="F127" s="17"/>
      <c r="G127" s="17"/>
      <c r="H127" s="17"/>
      <c r="I127" s="17"/>
      <c r="J127" s="97"/>
      <c r="K127" s="97"/>
      <c r="L127" s="97"/>
      <c r="M127" s="97"/>
      <c r="N127" s="17"/>
      <c r="O127" s="97"/>
      <c r="P127" s="9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8"/>
      <c r="AP127" s="17"/>
      <c r="AQ127" s="17"/>
      <c r="AR127" s="17"/>
      <c r="AS127" s="17"/>
      <c r="AT127" s="18"/>
      <c r="AU127" s="17"/>
      <c r="AV127" s="17"/>
      <c r="AW127" s="17"/>
      <c r="AX127" s="17"/>
      <c r="AY127" s="17"/>
      <c r="AZ127" s="18"/>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99"/>
      <c r="CC127" s="99"/>
      <c r="CD127" s="99"/>
      <c r="CE127" s="100"/>
      <c r="CF127" s="100"/>
      <c r="CG127" s="17"/>
      <c r="CH127" s="93"/>
      <c r="CI127" s="93"/>
      <c r="CJ127" s="93"/>
      <c r="CK127" s="93"/>
      <c r="CL127" s="93"/>
      <c r="CM127" s="93"/>
      <c r="CN127" s="93"/>
      <c r="CO127" s="94"/>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5"/>
      <c r="EN127" s="95"/>
      <c r="EO127" s="95"/>
      <c r="EP127" s="95"/>
      <c r="EQ127" s="93"/>
      <c r="ER127" s="93"/>
      <c r="ES127" s="93"/>
      <c r="ET127" s="93"/>
      <c r="EU127" s="93"/>
    </row>
    <row r="128" spans="1:151" x14ac:dyDescent="0.25">
      <c r="A128" s="17"/>
      <c r="B128" s="17"/>
      <c r="C128" s="97"/>
      <c r="D128" s="98"/>
      <c r="E128" s="17"/>
      <c r="F128" s="17"/>
      <c r="G128" s="17"/>
      <c r="H128" s="17"/>
      <c r="I128" s="17"/>
      <c r="J128" s="97"/>
      <c r="K128" s="97"/>
      <c r="L128" s="97"/>
      <c r="M128" s="97"/>
      <c r="N128" s="17"/>
      <c r="O128" s="97"/>
      <c r="P128" s="9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8"/>
      <c r="AP128" s="17"/>
      <c r="AQ128" s="17"/>
      <c r="AR128" s="17"/>
      <c r="AS128" s="17"/>
      <c r="AT128" s="18"/>
      <c r="AU128" s="17"/>
      <c r="AV128" s="17"/>
      <c r="AW128" s="17"/>
      <c r="AX128" s="17"/>
      <c r="AY128" s="17"/>
      <c r="AZ128" s="18"/>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99"/>
      <c r="CC128" s="99"/>
      <c r="CD128" s="99"/>
      <c r="CE128" s="100"/>
      <c r="CF128" s="100"/>
      <c r="CG128" s="17"/>
      <c r="CH128" s="93"/>
      <c r="CI128" s="93"/>
      <c r="CJ128" s="93"/>
      <c r="CK128" s="93"/>
      <c r="CL128" s="93"/>
      <c r="CM128" s="93"/>
      <c r="CN128" s="93"/>
      <c r="CO128" s="94"/>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5"/>
      <c r="EN128" s="95"/>
      <c r="EO128" s="95"/>
      <c r="EP128" s="95"/>
      <c r="EQ128" s="93"/>
      <c r="ER128" s="93"/>
      <c r="ES128" s="93"/>
      <c r="ET128" s="93"/>
      <c r="EU128" s="93"/>
    </row>
    <row r="129" spans="1:151" x14ac:dyDescent="0.25">
      <c r="A129" s="17"/>
      <c r="B129" s="17"/>
      <c r="C129" s="97"/>
      <c r="D129" s="98"/>
      <c r="E129" s="17"/>
      <c r="F129" s="17"/>
      <c r="G129" s="17"/>
      <c r="H129" s="17"/>
      <c r="I129" s="17"/>
      <c r="J129" s="97"/>
      <c r="K129" s="97"/>
      <c r="L129" s="97"/>
      <c r="M129" s="97"/>
      <c r="N129" s="17"/>
      <c r="O129" s="97"/>
      <c r="P129" s="9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8"/>
      <c r="AP129" s="17"/>
      <c r="AQ129" s="17"/>
      <c r="AR129" s="17"/>
      <c r="AS129" s="17"/>
      <c r="AT129" s="18"/>
      <c r="AU129" s="17"/>
      <c r="AV129" s="17"/>
      <c r="AW129" s="17"/>
      <c r="AX129" s="17"/>
      <c r="AY129" s="17"/>
      <c r="AZ129" s="18"/>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99"/>
      <c r="CC129" s="99"/>
      <c r="CD129" s="99"/>
      <c r="CE129" s="100"/>
      <c r="CF129" s="100"/>
      <c r="CG129" s="17"/>
      <c r="CH129" s="93"/>
      <c r="CI129" s="93"/>
      <c r="CJ129" s="93"/>
      <c r="CK129" s="93"/>
      <c r="CL129" s="93"/>
      <c r="CM129" s="93"/>
      <c r="CN129" s="93"/>
      <c r="CO129" s="94"/>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5"/>
      <c r="EN129" s="95"/>
      <c r="EO129" s="95"/>
      <c r="EP129" s="95"/>
      <c r="EQ129" s="93"/>
      <c r="ER129" s="93"/>
      <c r="ES129" s="93"/>
      <c r="ET129" s="93"/>
      <c r="EU129" s="93"/>
    </row>
    <row r="130" spans="1:151" x14ac:dyDescent="0.25">
      <c r="A130" s="17"/>
      <c r="B130" s="17"/>
      <c r="C130" s="97"/>
      <c r="D130" s="98"/>
      <c r="E130" s="17"/>
      <c r="F130" s="17"/>
      <c r="G130" s="17"/>
      <c r="H130" s="17"/>
      <c r="I130" s="17"/>
      <c r="J130" s="97"/>
      <c r="K130" s="97"/>
      <c r="L130" s="97"/>
      <c r="M130" s="97"/>
      <c r="N130" s="17"/>
      <c r="O130" s="97"/>
      <c r="P130" s="9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8"/>
      <c r="AP130" s="17"/>
      <c r="AQ130" s="17"/>
      <c r="AR130" s="17"/>
      <c r="AS130" s="17"/>
      <c r="AT130" s="18"/>
      <c r="AU130" s="17"/>
      <c r="AV130" s="17"/>
      <c r="AW130" s="17"/>
      <c r="AX130" s="17"/>
      <c r="AY130" s="17"/>
      <c r="AZ130" s="18"/>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99"/>
      <c r="CC130" s="99"/>
      <c r="CD130" s="99"/>
      <c r="CE130" s="100"/>
      <c r="CF130" s="100"/>
      <c r="CG130" s="17"/>
      <c r="CH130" s="93"/>
      <c r="CI130" s="93"/>
      <c r="CJ130" s="93"/>
      <c r="CK130" s="93"/>
      <c r="CL130" s="93"/>
      <c r="CM130" s="93"/>
      <c r="CN130" s="93"/>
      <c r="CO130" s="94"/>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5"/>
      <c r="EN130" s="95"/>
      <c r="EO130" s="95"/>
      <c r="EP130" s="95"/>
      <c r="EQ130" s="93"/>
      <c r="ER130" s="93"/>
      <c r="ES130" s="93"/>
      <c r="ET130" s="93"/>
      <c r="EU130" s="93"/>
    </row>
    <row r="131" spans="1:151" x14ac:dyDescent="0.25">
      <c r="A131" s="17"/>
      <c r="B131" s="17"/>
      <c r="C131" s="97"/>
      <c r="D131" s="98"/>
      <c r="E131" s="17"/>
      <c r="F131" s="17"/>
      <c r="G131" s="17"/>
      <c r="H131" s="17"/>
      <c r="I131" s="17"/>
      <c r="J131" s="97"/>
      <c r="K131" s="97"/>
      <c r="L131" s="97"/>
      <c r="M131" s="97"/>
      <c r="N131" s="17"/>
      <c r="O131" s="97"/>
      <c r="P131" s="9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8"/>
      <c r="AP131" s="17"/>
      <c r="AQ131" s="17"/>
      <c r="AR131" s="17"/>
      <c r="AS131" s="17"/>
      <c r="AT131" s="18"/>
      <c r="AU131" s="17"/>
      <c r="AV131" s="17"/>
      <c r="AW131" s="17"/>
      <c r="AX131" s="17"/>
      <c r="AY131" s="17"/>
      <c r="AZ131" s="18"/>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99"/>
      <c r="CC131" s="99"/>
      <c r="CD131" s="99"/>
      <c r="CE131" s="100"/>
      <c r="CF131" s="100"/>
      <c r="CG131" s="17"/>
      <c r="CH131" s="93"/>
      <c r="CI131" s="93"/>
      <c r="CJ131" s="93"/>
      <c r="CK131" s="93"/>
      <c r="CL131" s="93"/>
      <c r="CM131" s="93"/>
      <c r="CN131" s="93"/>
      <c r="CO131" s="94"/>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5"/>
      <c r="EN131" s="95"/>
      <c r="EO131" s="95"/>
      <c r="EP131" s="95"/>
      <c r="EQ131" s="93"/>
      <c r="ER131" s="93"/>
      <c r="ES131" s="93"/>
      <c r="ET131" s="93"/>
      <c r="EU131" s="93"/>
    </row>
    <row r="132" spans="1:151" x14ac:dyDescent="0.25">
      <c r="A132" s="17"/>
      <c r="B132" s="17"/>
      <c r="C132" s="97"/>
      <c r="D132" s="98"/>
      <c r="E132" s="17"/>
      <c r="F132" s="17"/>
      <c r="G132" s="17"/>
      <c r="H132" s="17"/>
      <c r="I132" s="17"/>
      <c r="J132" s="97"/>
      <c r="K132" s="97"/>
      <c r="L132" s="97"/>
      <c r="M132" s="97"/>
      <c r="N132" s="17"/>
      <c r="O132" s="97"/>
      <c r="P132" s="9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8"/>
      <c r="AP132" s="17"/>
      <c r="AQ132" s="17"/>
      <c r="AR132" s="17"/>
      <c r="AS132" s="17"/>
      <c r="AT132" s="18"/>
      <c r="AU132" s="17"/>
      <c r="AV132" s="17"/>
      <c r="AW132" s="17"/>
      <c r="AX132" s="17"/>
      <c r="AY132" s="17"/>
      <c r="AZ132" s="18"/>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99"/>
      <c r="CC132" s="99"/>
      <c r="CD132" s="99"/>
      <c r="CE132" s="100"/>
      <c r="CF132" s="100"/>
      <c r="CG132" s="17"/>
      <c r="CH132" s="93"/>
      <c r="CI132" s="93"/>
      <c r="CJ132" s="93"/>
      <c r="CK132" s="93"/>
      <c r="CL132" s="93"/>
      <c r="CM132" s="93"/>
      <c r="CN132" s="93"/>
      <c r="CO132" s="94"/>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5"/>
      <c r="EN132" s="95"/>
      <c r="EO132" s="95"/>
      <c r="EP132" s="95"/>
      <c r="EQ132" s="93"/>
      <c r="ER132" s="93"/>
      <c r="ES132" s="93"/>
      <c r="ET132" s="93"/>
      <c r="EU132" s="93"/>
    </row>
    <row r="133" spans="1:151" x14ac:dyDescent="0.25">
      <c r="A133" s="17"/>
      <c r="B133" s="17"/>
      <c r="C133" s="97"/>
      <c r="D133" s="98"/>
      <c r="E133" s="17"/>
      <c r="F133" s="17"/>
      <c r="G133" s="17"/>
      <c r="H133" s="17"/>
      <c r="I133" s="17"/>
      <c r="J133" s="97"/>
      <c r="K133" s="97"/>
      <c r="L133" s="97"/>
      <c r="M133" s="97"/>
      <c r="N133" s="17"/>
      <c r="O133" s="97"/>
      <c r="P133" s="9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8"/>
      <c r="AP133" s="17"/>
      <c r="AQ133" s="17"/>
      <c r="AR133" s="17"/>
      <c r="AS133" s="17"/>
      <c r="AT133" s="18"/>
      <c r="AU133" s="17"/>
      <c r="AV133" s="17"/>
      <c r="AW133" s="17"/>
      <c r="AX133" s="17"/>
      <c r="AY133" s="17"/>
      <c r="AZ133" s="18"/>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99"/>
      <c r="CC133" s="99"/>
      <c r="CD133" s="99"/>
      <c r="CE133" s="100"/>
      <c r="CF133" s="100"/>
      <c r="CG133" s="17"/>
      <c r="CH133" s="93"/>
      <c r="CI133" s="93"/>
      <c r="CJ133" s="93"/>
      <c r="CK133" s="93"/>
      <c r="CL133" s="93"/>
      <c r="CM133" s="93"/>
      <c r="CN133" s="93"/>
      <c r="CO133" s="94"/>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5"/>
      <c r="EN133" s="95"/>
      <c r="EO133" s="95"/>
      <c r="EP133" s="95"/>
      <c r="EQ133" s="93"/>
      <c r="ER133" s="93"/>
      <c r="ES133" s="93"/>
      <c r="ET133" s="93"/>
      <c r="EU133" s="93"/>
    </row>
    <row r="134" spans="1:151" x14ac:dyDescent="0.25">
      <c r="A134" s="17"/>
      <c r="B134" s="17"/>
      <c r="C134" s="97"/>
      <c r="D134" s="98"/>
      <c r="E134" s="17"/>
      <c r="F134" s="17"/>
      <c r="G134" s="17"/>
      <c r="H134" s="17"/>
      <c r="I134" s="17"/>
      <c r="J134" s="97"/>
      <c r="K134" s="97"/>
      <c r="L134" s="97"/>
      <c r="M134" s="97"/>
      <c r="N134" s="17"/>
      <c r="O134" s="97"/>
      <c r="P134" s="9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8"/>
      <c r="AP134" s="17"/>
      <c r="AQ134" s="17"/>
      <c r="AR134" s="17"/>
      <c r="AS134" s="17"/>
      <c r="AT134" s="18"/>
      <c r="AU134" s="17"/>
      <c r="AV134" s="17"/>
      <c r="AW134" s="17"/>
      <c r="AX134" s="17"/>
      <c r="AY134" s="17"/>
      <c r="AZ134" s="18"/>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99"/>
      <c r="CC134" s="99"/>
      <c r="CD134" s="99"/>
      <c r="CE134" s="100"/>
      <c r="CF134" s="100"/>
      <c r="CG134" s="17"/>
      <c r="CH134" s="93"/>
      <c r="CI134" s="93"/>
      <c r="CJ134" s="93"/>
      <c r="CK134" s="93"/>
      <c r="CL134" s="93"/>
      <c r="CM134" s="93"/>
      <c r="CN134" s="93"/>
      <c r="CO134" s="94"/>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5"/>
      <c r="EN134" s="95"/>
      <c r="EO134" s="95"/>
      <c r="EP134" s="95"/>
      <c r="EQ134" s="93"/>
      <c r="ER134" s="93"/>
      <c r="ES134" s="93"/>
      <c r="ET134" s="93"/>
      <c r="EU134" s="93"/>
    </row>
    <row r="135" spans="1:151" x14ac:dyDescent="0.25">
      <c r="A135" s="17"/>
      <c r="B135" s="17"/>
      <c r="C135" s="97"/>
      <c r="D135" s="98"/>
      <c r="E135" s="17"/>
      <c r="F135" s="17"/>
      <c r="G135" s="17"/>
      <c r="H135" s="17"/>
      <c r="I135" s="17"/>
      <c r="J135" s="97"/>
      <c r="K135" s="97"/>
      <c r="L135" s="97"/>
      <c r="M135" s="97"/>
      <c r="N135" s="17"/>
      <c r="O135" s="97"/>
      <c r="P135" s="9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8"/>
      <c r="AP135" s="17"/>
      <c r="AQ135" s="17"/>
      <c r="AR135" s="17"/>
      <c r="AS135" s="17"/>
      <c r="AT135" s="18"/>
      <c r="AU135" s="17"/>
      <c r="AV135" s="17"/>
      <c r="AW135" s="17"/>
      <c r="AX135" s="17"/>
      <c r="AY135" s="17"/>
      <c r="AZ135" s="18"/>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99"/>
      <c r="CC135" s="99"/>
      <c r="CD135" s="99"/>
      <c r="CE135" s="100"/>
      <c r="CF135" s="100"/>
      <c r="CG135" s="17"/>
      <c r="CH135" s="93"/>
      <c r="CI135" s="93"/>
      <c r="CJ135" s="93"/>
      <c r="CK135" s="93"/>
      <c r="CL135" s="93"/>
      <c r="CM135" s="93"/>
      <c r="CN135" s="93"/>
      <c r="CO135" s="94"/>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5"/>
      <c r="EN135" s="95"/>
      <c r="EO135" s="95"/>
      <c r="EP135" s="95"/>
      <c r="EQ135" s="93"/>
      <c r="ER135" s="93"/>
      <c r="ES135" s="93"/>
      <c r="ET135" s="93"/>
      <c r="EU135" s="93"/>
    </row>
    <row r="136" spans="1:151" x14ac:dyDescent="0.25">
      <c r="A136" s="17"/>
      <c r="B136" s="17"/>
      <c r="C136" s="97"/>
      <c r="D136" s="98"/>
      <c r="E136" s="17"/>
      <c r="F136" s="17"/>
      <c r="G136" s="17"/>
      <c r="H136" s="17"/>
      <c r="I136" s="17"/>
      <c r="J136" s="97"/>
      <c r="K136" s="97"/>
      <c r="L136" s="97"/>
      <c r="M136" s="97"/>
      <c r="N136" s="17"/>
      <c r="O136" s="97"/>
      <c r="P136" s="9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8"/>
      <c r="AP136" s="17"/>
      <c r="AQ136" s="17"/>
      <c r="AR136" s="17"/>
      <c r="AS136" s="17"/>
      <c r="AT136" s="18"/>
      <c r="AU136" s="17"/>
      <c r="AV136" s="17"/>
      <c r="AW136" s="17"/>
      <c r="AX136" s="17"/>
      <c r="AY136" s="17"/>
      <c r="AZ136" s="18"/>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99"/>
      <c r="CC136" s="99"/>
      <c r="CD136" s="99"/>
      <c r="CE136" s="100"/>
      <c r="CF136" s="100"/>
      <c r="CG136" s="17"/>
      <c r="CH136" s="93"/>
      <c r="CI136" s="93"/>
      <c r="CJ136" s="93"/>
      <c r="CK136" s="93"/>
      <c r="CL136" s="93"/>
      <c r="CM136" s="93"/>
      <c r="CN136" s="93"/>
      <c r="CO136" s="94"/>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5"/>
      <c r="EN136" s="95"/>
      <c r="EO136" s="95"/>
      <c r="EP136" s="95"/>
      <c r="EQ136" s="93"/>
      <c r="ER136" s="93"/>
      <c r="ES136" s="93"/>
      <c r="ET136" s="93"/>
      <c r="EU136" s="93"/>
    </row>
    <row r="137" spans="1:151" x14ac:dyDescent="0.25">
      <c r="A137" s="17"/>
      <c r="B137" s="17"/>
      <c r="C137" s="97"/>
      <c r="D137" s="98"/>
      <c r="E137" s="17"/>
      <c r="F137" s="17"/>
      <c r="G137" s="17"/>
      <c r="H137" s="17"/>
      <c r="I137" s="17"/>
      <c r="J137" s="97"/>
      <c r="K137" s="97"/>
      <c r="L137" s="97"/>
      <c r="M137" s="97"/>
      <c r="N137" s="17"/>
      <c r="O137" s="97"/>
      <c r="P137" s="9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8"/>
      <c r="AP137" s="17"/>
      <c r="AQ137" s="17"/>
      <c r="AR137" s="17"/>
      <c r="AS137" s="17"/>
      <c r="AT137" s="18"/>
      <c r="AU137" s="17"/>
      <c r="AV137" s="17"/>
      <c r="AW137" s="17"/>
      <c r="AX137" s="17"/>
      <c r="AY137" s="17"/>
      <c r="AZ137" s="18"/>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99"/>
      <c r="CC137" s="99"/>
      <c r="CD137" s="99"/>
      <c r="CE137" s="100"/>
      <c r="CF137" s="100"/>
      <c r="CG137" s="17"/>
      <c r="CH137" s="93"/>
      <c r="CI137" s="93"/>
      <c r="CJ137" s="93"/>
      <c r="CK137" s="93"/>
      <c r="CL137" s="93"/>
      <c r="CM137" s="93"/>
      <c r="CN137" s="93"/>
      <c r="CO137" s="94"/>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5"/>
      <c r="EN137" s="95"/>
      <c r="EO137" s="95"/>
      <c r="EP137" s="95"/>
      <c r="EQ137" s="93"/>
      <c r="ER137" s="93"/>
      <c r="ES137" s="93"/>
      <c r="ET137" s="93"/>
      <c r="EU137" s="93"/>
    </row>
    <row r="138" spans="1:151" x14ac:dyDescent="0.25">
      <c r="A138" s="17"/>
      <c r="B138" s="17"/>
      <c r="C138" s="97"/>
      <c r="D138" s="98"/>
      <c r="E138" s="17"/>
      <c r="F138" s="17"/>
      <c r="G138" s="17"/>
      <c r="H138" s="17"/>
      <c r="I138" s="17"/>
      <c r="J138" s="97"/>
      <c r="K138" s="97"/>
      <c r="L138" s="97"/>
      <c r="M138" s="97"/>
      <c r="N138" s="17"/>
      <c r="O138" s="97"/>
      <c r="P138" s="9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8"/>
      <c r="AP138" s="17"/>
      <c r="AQ138" s="17"/>
      <c r="AR138" s="17"/>
      <c r="AS138" s="17"/>
      <c r="AT138" s="18"/>
      <c r="AU138" s="17"/>
      <c r="AV138" s="17"/>
      <c r="AW138" s="17"/>
      <c r="AX138" s="17"/>
      <c r="AY138" s="17"/>
      <c r="AZ138" s="18"/>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99"/>
      <c r="CC138" s="99"/>
      <c r="CD138" s="99"/>
      <c r="CE138" s="100"/>
      <c r="CF138" s="100"/>
      <c r="CG138" s="17"/>
      <c r="CH138" s="93"/>
      <c r="CI138" s="93"/>
      <c r="CJ138" s="93"/>
      <c r="CK138" s="93"/>
      <c r="CL138" s="93"/>
      <c r="CM138" s="93"/>
      <c r="CN138" s="93"/>
      <c r="CO138" s="94"/>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5"/>
      <c r="EN138" s="95"/>
      <c r="EO138" s="95"/>
      <c r="EP138" s="95"/>
      <c r="EQ138" s="93"/>
      <c r="ER138" s="93"/>
      <c r="ES138" s="93"/>
      <c r="ET138" s="93"/>
      <c r="EU138" s="93"/>
    </row>
    <row r="139" spans="1:151" x14ac:dyDescent="0.25">
      <c r="A139" s="17"/>
      <c r="B139" s="17"/>
      <c r="C139" s="97"/>
      <c r="D139" s="98"/>
      <c r="E139" s="17"/>
      <c r="F139" s="17"/>
      <c r="G139" s="17"/>
      <c r="H139" s="17"/>
      <c r="I139" s="17"/>
      <c r="J139" s="97"/>
      <c r="K139" s="97"/>
      <c r="L139" s="97"/>
      <c r="M139" s="97"/>
      <c r="N139" s="17"/>
      <c r="O139" s="97"/>
      <c r="P139" s="9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8"/>
      <c r="AP139" s="17"/>
      <c r="AQ139" s="17"/>
      <c r="AR139" s="17"/>
      <c r="AS139" s="17"/>
      <c r="AT139" s="18"/>
      <c r="AU139" s="17"/>
      <c r="AV139" s="17"/>
      <c r="AW139" s="17"/>
      <c r="AX139" s="17"/>
      <c r="AY139" s="17"/>
      <c r="AZ139" s="18"/>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99"/>
      <c r="CC139" s="99"/>
      <c r="CD139" s="99"/>
      <c r="CE139" s="100"/>
      <c r="CF139" s="100"/>
      <c r="CG139" s="17"/>
      <c r="CH139" s="93"/>
      <c r="CI139" s="93"/>
      <c r="CJ139" s="93"/>
      <c r="CK139" s="93"/>
      <c r="CL139" s="93"/>
      <c r="CM139" s="93"/>
      <c r="CN139" s="93"/>
      <c r="CO139" s="94"/>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5"/>
      <c r="EN139" s="95"/>
      <c r="EO139" s="95"/>
      <c r="EP139" s="95"/>
      <c r="EQ139" s="93"/>
      <c r="ER139" s="93"/>
      <c r="ES139" s="93"/>
      <c r="ET139" s="93"/>
      <c r="EU139" s="93"/>
    </row>
    <row r="140" spans="1:151" x14ac:dyDescent="0.25">
      <c r="A140" s="17"/>
      <c r="B140" s="17"/>
      <c r="C140" s="97"/>
      <c r="D140" s="98"/>
      <c r="E140" s="17"/>
      <c r="F140" s="17"/>
      <c r="G140" s="17"/>
      <c r="H140" s="17"/>
      <c r="I140" s="17"/>
      <c r="J140" s="97"/>
      <c r="K140" s="97"/>
      <c r="L140" s="97"/>
      <c r="M140" s="97"/>
      <c r="N140" s="17"/>
      <c r="O140" s="97"/>
      <c r="P140" s="9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8"/>
      <c r="AP140" s="17"/>
      <c r="AQ140" s="17"/>
      <c r="AR140" s="17"/>
      <c r="AS140" s="17"/>
      <c r="AT140" s="18"/>
      <c r="AU140" s="17"/>
      <c r="AV140" s="17"/>
      <c r="AW140" s="17"/>
      <c r="AX140" s="17"/>
      <c r="AY140" s="17"/>
      <c r="AZ140" s="18"/>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99"/>
      <c r="CC140" s="99"/>
      <c r="CD140" s="99"/>
      <c r="CE140" s="100"/>
      <c r="CF140" s="100"/>
      <c r="CG140" s="17"/>
      <c r="CH140" s="93"/>
      <c r="CI140" s="93"/>
      <c r="CJ140" s="93"/>
      <c r="CK140" s="93"/>
      <c r="CL140" s="93"/>
      <c r="CM140" s="93"/>
      <c r="CN140" s="93"/>
      <c r="CO140" s="94"/>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5"/>
      <c r="EN140" s="95"/>
      <c r="EO140" s="95"/>
      <c r="EP140" s="95"/>
      <c r="EQ140" s="93"/>
      <c r="ER140" s="93"/>
      <c r="ES140" s="93"/>
      <c r="ET140" s="93"/>
      <c r="EU140" s="93"/>
    </row>
    <row r="141" spans="1:151" x14ac:dyDescent="0.25">
      <c r="A141" s="17"/>
      <c r="B141" s="17"/>
      <c r="C141" s="97"/>
      <c r="D141" s="98"/>
      <c r="E141" s="17"/>
      <c r="F141" s="17"/>
      <c r="G141" s="17"/>
      <c r="H141" s="17"/>
      <c r="I141" s="17"/>
      <c r="J141" s="97"/>
      <c r="K141" s="97"/>
      <c r="L141" s="97"/>
      <c r="M141" s="97"/>
      <c r="N141" s="17"/>
      <c r="O141" s="97"/>
      <c r="P141" s="9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8"/>
      <c r="AP141" s="17"/>
      <c r="AQ141" s="17"/>
      <c r="AR141" s="17"/>
      <c r="AS141" s="17"/>
      <c r="AT141" s="18"/>
      <c r="AU141" s="17"/>
      <c r="AV141" s="17"/>
      <c r="AW141" s="17"/>
      <c r="AX141" s="17"/>
      <c r="AY141" s="17"/>
      <c r="AZ141" s="18"/>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99"/>
      <c r="CC141" s="99"/>
      <c r="CD141" s="99"/>
      <c r="CE141" s="100"/>
      <c r="CF141" s="100"/>
      <c r="CG141" s="17"/>
      <c r="CH141" s="93"/>
      <c r="CI141" s="93"/>
      <c r="CJ141" s="93"/>
      <c r="CK141" s="93"/>
      <c r="CL141" s="93"/>
      <c r="CM141" s="93"/>
      <c r="CN141" s="93"/>
      <c r="CO141" s="94"/>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5"/>
      <c r="EN141" s="95"/>
      <c r="EO141" s="95"/>
      <c r="EP141" s="95"/>
      <c r="EQ141" s="93"/>
      <c r="ER141" s="93"/>
      <c r="ES141" s="93"/>
      <c r="ET141" s="93"/>
      <c r="EU141" s="93"/>
    </row>
    <row r="142" spans="1:151" x14ac:dyDescent="0.25">
      <c r="A142" s="17"/>
      <c r="B142" s="17"/>
      <c r="C142" s="97"/>
      <c r="D142" s="98"/>
      <c r="E142" s="17"/>
      <c r="F142" s="17"/>
      <c r="G142" s="17"/>
      <c r="H142" s="17"/>
      <c r="I142" s="17"/>
      <c r="J142" s="97"/>
      <c r="K142" s="97"/>
      <c r="L142" s="97"/>
      <c r="M142" s="97"/>
      <c r="N142" s="17"/>
      <c r="O142" s="97"/>
      <c r="P142" s="9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8"/>
      <c r="AP142" s="17"/>
      <c r="AQ142" s="17"/>
      <c r="AR142" s="17"/>
      <c r="AS142" s="17"/>
      <c r="AT142" s="18"/>
      <c r="AU142" s="17"/>
      <c r="AV142" s="17"/>
      <c r="AW142" s="17"/>
      <c r="AX142" s="17"/>
      <c r="AY142" s="17"/>
      <c r="AZ142" s="18"/>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99"/>
      <c r="CC142" s="99"/>
      <c r="CD142" s="99"/>
      <c r="CE142" s="100"/>
      <c r="CF142" s="100"/>
      <c r="CG142" s="17"/>
      <c r="CH142" s="93"/>
      <c r="CI142" s="93"/>
      <c r="CJ142" s="93"/>
      <c r="CK142" s="93"/>
      <c r="CL142" s="93"/>
      <c r="CM142" s="93"/>
      <c r="CN142" s="93"/>
      <c r="CO142" s="94"/>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5"/>
      <c r="EN142" s="95"/>
      <c r="EO142" s="95"/>
      <c r="EP142" s="95"/>
      <c r="EQ142" s="93"/>
      <c r="ER142" s="93"/>
      <c r="ES142" s="93"/>
      <c r="ET142" s="93"/>
      <c r="EU142" s="93"/>
    </row>
    <row r="143" spans="1:151" x14ac:dyDescent="0.25">
      <c r="A143" s="17"/>
      <c r="B143" s="17"/>
      <c r="C143" s="97"/>
      <c r="D143" s="98"/>
      <c r="E143" s="17"/>
      <c r="F143" s="17"/>
      <c r="G143" s="17"/>
      <c r="H143" s="17"/>
      <c r="I143" s="17"/>
      <c r="J143" s="97"/>
      <c r="K143" s="97"/>
      <c r="L143" s="97"/>
      <c r="M143" s="97"/>
      <c r="N143" s="17"/>
      <c r="O143" s="97"/>
      <c r="P143" s="9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8"/>
      <c r="AP143" s="17"/>
      <c r="AQ143" s="17"/>
      <c r="AR143" s="17"/>
      <c r="AS143" s="17"/>
      <c r="AT143" s="18"/>
      <c r="AU143" s="17"/>
      <c r="AV143" s="17"/>
      <c r="AW143" s="17"/>
      <c r="AX143" s="17"/>
      <c r="AY143" s="17"/>
      <c r="AZ143" s="18"/>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99"/>
      <c r="CC143" s="99"/>
      <c r="CD143" s="99"/>
      <c r="CE143" s="100"/>
      <c r="CF143" s="100"/>
      <c r="CG143" s="17"/>
      <c r="CH143" s="93"/>
      <c r="CI143" s="93"/>
      <c r="CJ143" s="93"/>
      <c r="CK143" s="93"/>
      <c r="CL143" s="93"/>
      <c r="CM143" s="93"/>
      <c r="CN143" s="93"/>
      <c r="CO143" s="94"/>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5"/>
      <c r="EN143" s="95"/>
      <c r="EO143" s="95"/>
      <c r="EP143" s="95"/>
      <c r="EQ143" s="93"/>
      <c r="ER143" s="93"/>
      <c r="ES143" s="93"/>
      <c r="ET143" s="93"/>
      <c r="EU143" s="93"/>
    </row>
    <row r="144" spans="1:151" x14ac:dyDescent="0.25">
      <c r="A144" s="17"/>
      <c r="B144" s="17"/>
      <c r="C144" s="97"/>
      <c r="D144" s="98"/>
      <c r="E144" s="17"/>
      <c r="F144" s="17"/>
      <c r="G144" s="17"/>
      <c r="H144" s="17"/>
      <c r="I144" s="17"/>
      <c r="J144" s="97"/>
      <c r="K144" s="97"/>
      <c r="L144" s="97"/>
      <c r="M144" s="97"/>
      <c r="N144" s="17"/>
      <c r="O144" s="97"/>
      <c r="P144" s="9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8"/>
      <c r="AP144" s="17"/>
      <c r="AQ144" s="17"/>
      <c r="AR144" s="17"/>
      <c r="AS144" s="17"/>
      <c r="AT144" s="18"/>
      <c r="AU144" s="17"/>
      <c r="AV144" s="17"/>
      <c r="AW144" s="17"/>
      <c r="AX144" s="17"/>
      <c r="AY144" s="17"/>
      <c r="AZ144" s="18"/>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99"/>
      <c r="CC144" s="99"/>
      <c r="CD144" s="99"/>
      <c r="CE144" s="100"/>
      <c r="CF144" s="100"/>
      <c r="CG144" s="17"/>
      <c r="CH144" s="93"/>
      <c r="CI144" s="93"/>
      <c r="CJ144" s="93"/>
      <c r="CK144" s="93"/>
      <c r="CL144" s="93"/>
      <c r="CM144" s="93"/>
      <c r="CN144" s="93"/>
      <c r="CO144" s="94"/>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5"/>
      <c r="EN144" s="95"/>
      <c r="EO144" s="95"/>
      <c r="EP144" s="95"/>
      <c r="EQ144" s="93"/>
      <c r="ER144" s="93"/>
      <c r="ES144" s="93"/>
      <c r="ET144" s="93"/>
      <c r="EU144" s="93"/>
    </row>
    <row r="145" spans="1:151" x14ac:dyDescent="0.25">
      <c r="A145" s="17"/>
      <c r="B145" s="17"/>
      <c r="C145" s="97"/>
      <c r="D145" s="98"/>
      <c r="E145" s="17"/>
      <c r="F145" s="17"/>
      <c r="G145" s="17"/>
      <c r="H145" s="17"/>
      <c r="I145" s="17"/>
      <c r="J145" s="97"/>
      <c r="K145" s="97"/>
      <c r="L145" s="97"/>
      <c r="M145" s="97"/>
      <c r="N145" s="17"/>
      <c r="O145" s="97"/>
      <c r="P145" s="9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8"/>
      <c r="AP145" s="17"/>
      <c r="AQ145" s="17"/>
      <c r="AR145" s="17"/>
      <c r="AS145" s="17"/>
      <c r="AT145" s="18"/>
      <c r="AU145" s="17"/>
      <c r="AV145" s="17"/>
      <c r="AW145" s="17"/>
      <c r="AX145" s="17"/>
      <c r="AY145" s="17"/>
      <c r="AZ145" s="18"/>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99"/>
      <c r="CC145" s="99"/>
      <c r="CD145" s="99"/>
      <c r="CE145" s="100"/>
      <c r="CF145" s="100"/>
      <c r="CG145" s="17"/>
      <c r="CH145" s="93"/>
      <c r="CI145" s="93"/>
      <c r="CJ145" s="93"/>
      <c r="CK145" s="93"/>
      <c r="CL145" s="93"/>
      <c r="CM145" s="93"/>
      <c r="CN145" s="93"/>
      <c r="CO145" s="94"/>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5"/>
      <c r="EN145" s="95"/>
      <c r="EO145" s="95"/>
      <c r="EP145" s="95"/>
      <c r="EQ145" s="93"/>
      <c r="ER145" s="93"/>
      <c r="ES145" s="93"/>
      <c r="ET145" s="93"/>
      <c r="EU145" s="93"/>
    </row>
    <row r="146" spans="1:151" x14ac:dyDescent="0.25">
      <c r="A146" s="17"/>
      <c r="B146" s="17"/>
      <c r="C146" s="97"/>
      <c r="D146" s="98"/>
      <c r="E146" s="17"/>
      <c r="F146" s="17"/>
      <c r="G146" s="17"/>
      <c r="H146" s="17"/>
      <c r="I146" s="17"/>
      <c r="J146" s="97"/>
      <c r="K146" s="97"/>
      <c r="L146" s="97"/>
      <c r="M146" s="97"/>
      <c r="N146" s="17"/>
      <c r="O146" s="97"/>
      <c r="P146" s="9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8"/>
      <c r="AP146" s="17"/>
      <c r="AQ146" s="17"/>
      <c r="AR146" s="17"/>
      <c r="AS146" s="17"/>
      <c r="AT146" s="18"/>
      <c r="AU146" s="17"/>
      <c r="AV146" s="17"/>
      <c r="AW146" s="17"/>
      <c r="AX146" s="17"/>
      <c r="AY146" s="17"/>
      <c r="AZ146" s="18"/>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99"/>
      <c r="CC146" s="99"/>
      <c r="CD146" s="99"/>
      <c r="CE146" s="100"/>
      <c r="CF146" s="100"/>
      <c r="CG146" s="17"/>
      <c r="CH146" s="93"/>
      <c r="CI146" s="93"/>
      <c r="CJ146" s="93"/>
      <c r="CK146" s="93"/>
      <c r="CL146" s="93"/>
      <c r="CM146" s="93"/>
      <c r="CN146" s="93"/>
      <c r="CO146" s="94"/>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5"/>
      <c r="EN146" s="95"/>
      <c r="EO146" s="95"/>
      <c r="EP146" s="95"/>
      <c r="EQ146" s="93"/>
      <c r="ER146" s="93"/>
      <c r="ES146" s="93"/>
      <c r="ET146" s="93"/>
      <c r="EU146" s="93"/>
    </row>
    <row r="147" spans="1:151" x14ac:dyDescent="0.25">
      <c r="A147" s="17"/>
      <c r="B147" s="17"/>
      <c r="C147" s="97"/>
      <c r="D147" s="98"/>
      <c r="E147" s="17"/>
      <c r="F147" s="17"/>
      <c r="G147" s="17"/>
      <c r="H147" s="17"/>
      <c r="I147" s="17"/>
      <c r="J147" s="97"/>
      <c r="K147" s="97"/>
      <c r="L147" s="97"/>
      <c r="M147" s="97"/>
      <c r="N147" s="17"/>
      <c r="O147" s="97"/>
      <c r="P147" s="9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8"/>
      <c r="AP147" s="17"/>
      <c r="AQ147" s="17"/>
      <c r="AR147" s="17"/>
      <c r="AS147" s="17"/>
      <c r="AT147" s="18"/>
      <c r="AU147" s="17"/>
      <c r="AV147" s="17"/>
      <c r="AW147" s="17"/>
      <c r="AX147" s="17"/>
      <c r="AY147" s="17"/>
      <c r="AZ147" s="18"/>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99"/>
      <c r="CC147" s="99"/>
      <c r="CD147" s="99"/>
      <c r="CE147" s="100"/>
      <c r="CF147" s="100"/>
      <c r="CG147" s="17"/>
      <c r="CH147" s="93"/>
      <c r="CI147" s="93"/>
      <c r="CJ147" s="93"/>
      <c r="CK147" s="93"/>
      <c r="CL147" s="93"/>
      <c r="CM147" s="93"/>
      <c r="CN147" s="93"/>
      <c r="CO147" s="94"/>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5"/>
      <c r="EN147" s="95"/>
      <c r="EO147" s="95"/>
      <c r="EP147" s="95"/>
      <c r="EQ147" s="93"/>
      <c r="ER147" s="93"/>
      <c r="ES147" s="93"/>
      <c r="ET147" s="93"/>
      <c r="EU147" s="93"/>
    </row>
    <row r="148" spans="1:151" x14ac:dyDescent="0.25">
      <c r="A148" s="17"/>
      <c r="B148" s="17"/>
      <c r="C148" s="97"/>
      <c r="D148" s="98"/>
      <c r="E148" s="17"/>
      <c r="F148" s="17"/>
      <c r="G148" s="17"/>
      <c r="H148" s="17"/>
      <c r="I148" s="17"/>
      <c r="J148" s="97"/>
      <c r="K148" s="97"/>
      <c r="L148" s="97"/>
      <c r="M148" s="97"/>
      <c r="N148" s="17"/>
      <c r="O148" s="97"/>
      <c r="P148" s="9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8"/>
      <c r="AP148" s="17"/>
      <c r="AQ148" s="17"/>
      <c r="AR148" s="17"/>
      <c r="AS148" s="17"/>
      <c r="AT148" s="18"/>
      <c r="AU148" s="17"/>
      <c r="AV148" s="17"/>
      <c r="AW148" s="17"/>
      <c r="AX148" s="17"/>
      <c r="AY148" s="17"/>
      <c r="AZ148" s="18"/>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99"/>
      <c r="CC148" s="99"/>
      <c r="CD148" s="99"/>
      <c r="CE148" s="100"/>
      <c r="CF148" s="100"/>
      <c r="CG148" s="17"/>
      <c r="CH148" s="93"/>
      <c r="CI148" s="93"/>
      <c r="CJ148" s="93"/>
      <c r="CK148" s="93"/>
      <c r="CL148" s="93"/>
      <c r="CM148" s="93"/>
      <c r="CN148" s="93"/>
      <c r="CO148" s="94"/>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5"/>
      <c r="EN148" s="95"/>
      <c r="EO148" s="95"/>
      <c r="EP148" s="95"/>
      <c r="EQ148" s="93"/>
      <c r="ER148" s="93"/>
      <c r="ES148" s="93"/>
      <c r="ET148" s="93"/>
      <c r="EU148" s="93"/>
    </row>
    <row r="149" spans="1:151" x14ac:dyDescent="0.25">
      <c r="A149" s="17"/>
      <c r="B149" s="17"/>
      <c r="C149" s="97"/>
      <c r="D149" s="98"/>
      <c r="E149" s="17"/>
      <c r="F149" s="17"/>
      <c r="G149" s="17"/>
      <c r="H149" s="17"/>
      <c r="I149" s="17"/>
      <c r="J149" s="97"/>
      <c r="K149" s="97"/>
      <c r="L149" s="97"/>
      <c r="M149" s="97"/>
      <c r="N149" s="17"/>
      <c r="O149" s="97"/>
      <c r="P149" s="9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8"/>
      <c r="AP149" s="17"/>
      <c r="AQ149" s="17"/>
      <c r="AR149" s="17"/>
      <c r="AS149" s="17"/>
      <c r="AT149" s="18"/>
      <c r="AU149" s="17"/>
      <c r="AV149" s="17"/>
      <c r="AW149" s="17"/>
      <c r="AX149" s="17"/>
      <c r="AY149" s="17"/>
      <c r="AZ149" s="18"/>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99"/>
      <c r="CC149" s="99"/>
      <c r="CD149" s="99"/>
      <c r="CE149" s="100"/>
      <c r="CF149" s="100"/>
      <c r="CG149" s="17"/>
      <c r="CH149" s="93"/>
      <c r="CI149" s="93"/>
      <c r="CJ149" s="93"/>
      <c r="CK149" s="93"/>
      <c r="CL149" s="93"/>
      <c r="CM149" s="93"/>
      <c r="CN149" s="93"/>
      <c r="CO149" s="94"/>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5"/>
      <c r="EN149" s="95"/>
      <c r="EO149" s="95"/>
      <c r="EP149" s="95"/>
      <c r="EQ149" s="93"/>
      <c r="ER149" s="93"/>
      <c r="ES149" s="93"/>
      <c r="ET149" s="93"/>
      <c r="EU149" s="93"/>
    </row>
    <row r="150" spans="1:151" x14ac:dyDescent="0.25">
      <c r="A150" s="17"/>
      <c r="B150" s="17"/>
      <c r="C150" s="97"/>
      <c r="D150" s="98"/>
      <c r="E150" s="17"/>
      <c r="F150" s="17"/>
      <c r="G150" s="17"/>
      <c r="H150" s="17"/>
      <c r="I150" s="17"/>
      <c r="J150" s="97"/>
      <c r="K150" s="97"/>
      <c r="L150" s="97"/>
      <c r="M150" s="97"/>
      <c r="N150" s="17"/>
      <c r="O150" s="97"/>
      <c r="P150" s="9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8"/>
      <c r="AP150" s="17"/>
      <c r="AQ150" s="17"/>
      <c r="AR150" s="17"/>
      <c r="AS150" s="17"/>
      <c r="AT150" s="18"/>
      <c r="AU150" s="17"/>
      <c r="AV150" s="17"/>
      <c r="AW150" s="17"/>
      <c r="AX150" s="17"/>
      <c r="AY150" s="17"/>
      <c r="AZ150" s="18"/>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99"/>
      <c r="CC150" s="99"/>
      <c r="CD150" s="99"/>
      <c r="CE150" s="100"/>
      <c r="CF150" s="100"/>
      <c r="CG150" s="17"/>
      <c r="CH150" s="93"/>
      <c r="CI150" s="93"/>
      <c r="CJ150" s="93"/>
      <c r="CK150" s="93"/>
      <c r="CL150" s="93"/>
      <c r="CM150" s="93"/>
      <c r="CN150" s="93"/>
      <c r="CO150" s="94"/>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5"/>
      <c r="EN150" s="95"/>
      <c r="EO150" s="95"/>
      <c r="EP150" s="95"/>
      <c r="EQ150" s="93"/>
      <c r="ER150" s="93"/>
      <c r="ES150" s="93"/>
      <c r="ET150" s="93"/>
      <c r="EU150" s="93"/>
    </row>
    <row r="151" spans="1:151" x14ac:dyDescent="0.25">
      <c r="A151" s="17"/>
      <c r="B151" s="17"/>
      <c r="C151" s="97"/>
      <c r="D151" s="98"/>
      <c r="E151" s="17"/>
      <c r="F151" s="17"/>
      <c r="G151" s="17"/>
      <c r="H151" s="17"/>
      <c r="I151" s="17"/>
      <c r="J151" s="97"/>
      <c r="K151" s="97"/>
      <c r="L151" s="97"/>
      <c r="M151" s="97"/>
      <c r="N151" s="17"/>
      <c r="O151" s="97"/>
      <c r="P151" s="9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8"/>
      <c r="AP151" s="17"/>
      <c r="AQ151" s="17"/>
      <c r="AR151" s="17"/>
      <c r="AS151" s="17"/>
      <c r="AT151" s="18"/>
      <c r="AU151" s="17"/>
      <c r="AV151" s="17"/>
      <c r="AW151" s="17"/>
      <c r="AX151" s="17"/>
      <c r="AY151" s="17"/>
      <c r="AZ151" s="18"/>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99"/>
      <c r="CC151" s="99"/>
      <c r="CD151" s="99"/>
      <c r="CE151" s="100"/>
      <c r="CF151" s="100"/>
      <c r="CG151" s="17"/>
      <c r="CH151" s="93"/>
      <c r="CI151" s="93"/>
      <c r="CJ151" s="93"/>
      <c r="CK151" s="93"/>
      <c r="CL151" s="93"/>
      <c r="CM151" s="93"/>
      <c r="CN151" s="93"/>
      <c r="CO151" s="94"/>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5"/>
      <c r="EN151" s="95"/>
      <c r="EO151" s="95"/>
      <c r="EP151" s="95"/>
      <c r="EQ151" s="93"/>
      <c r="ER151" s="93"/>
      <c r="ES151" s="93"/>
      <c r="ET151" s="93"/>
      <c r="EU151" s="93"/>
    </row>
    <row r="152" spans="1:151" x14ac:dyDescent="0.25">
      <c r="A152" s="17"/>
      <c r="B152" s="17"/>
      <c r="C152" s="97"/>
      <c r="D152" s="98"/>
      <c r="E152" s="17"/>
      <c r="F152" s="17"/>
      <c r="G152" s="17"/>
      <c r="H152" s="17"/>
      <c r="I152" s="17"/>
      <c r="J152" s="97"/>
      <c r="K152" s="97"/>
      <c r="L152" s="97"/>
      <c r="M152" s="97"/>
      <c r="N152" s="17"/>
      <c r="O152" s="97"/>
      <c r="P152" s="9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8"/>
      <c r="AP152" s="17"/>
      <c r="AQ152" s="17"/>
      <c r="AR152" s="17"/>
      <c r="AS152" s="17"/>
      <c r="AT152" s="18"/>
      <c r="AU152" s="17"/>
      <c r="AV152" s="17"/>
      <c r="AW152" s="17"/>
      <c r="AX152" s="17"/>
      <c r="AY152" s="17"/>
      <c r="AZ152" s="18"/>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99"/>
      <c r="CC152" s="99"/>
      <c r="CD152" s="99"/>
      <c r="CE152" s="100"/>
      <c r="CF152" s="100"/>
      <c r="CG152" s="17"/>
      <c r="CH152" s="93"/>
      <c r="CI152" s="93"/>
      <c r="CJ152" s="93"/>
      <c r="CK152" s="93"/>
      <c r="CL152" s="93"/>
      <c r="CM152" s="93"/>
      <c r="CN152" s="93"/>
      <c r="CO152" s="94"/>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5"/>
      <c r="EN152" s="95"/>
      <c r="EO152" s="95"/>
      <c r="EP152" s="95"/>
      <c r="EQ152" s="93"/>
      <c r="ER152" s="93"/>
      <c r="ES152" s="93"/>
      <c r="ET152" s="93"/>
      <c r="EU152" s="93"/>
    </row>
    <row r="153" spans="1:151" x14ac:dyDescent="0.25">
      <c r="A153" s="17"/>
      <c r="B153" s="17"/>
      <c r="C153" s="97"/>
      <c r="D153" s="98"/>
      <c r="E153" s="17"/>
      <c r="F153" s="17"/>
      <c r="G153" s="17"/>
      <c r="H153" s="17"/>
      <c r="I153" s="17"/>
      <c r="J153" s="97"/>
      <c r="K153" s="97"/>
      <c r="L153" s="97"/>
      <c r="M153" s="97"/>
      <c r="N153" s="17"/>
      <c r="O153" s="97"/>
      <c r="P153" s="9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8"/>
      <c r="AP153" s="17"/>
      <c r="AQ153" s="17"/>
      <c r="AR153" s="17"/>
      <c r="AS153" s="17"/>
      <c r="AT153" s="18"/>
      <c r="AU153" s="17"/>
      <c r="AV153" s="17"/>
      <c r="AW153" s="17"/>
      <c r="AX153" s="17"/>
      <c r="AY153" s="17"/>
      <c r="AZ153" s="18"/>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99"/>
      <c r="CC153" s="99"/>
      <c r="CD153" s="99"/>
      <c r="CE153" s="100"/>
      <c r="CF153" s="100"/>
      <c r="CG153" s="17"/>
      <c r="CH153" s="93"/>
      <c r="CI153" s="93"/>
      <c r="CJ153" s="93"/>
      <c r="CK153" s="93"/>
      <c r="CL153" s="93"/>
      <c r="CM153" s="93"/>
      <c r="CN153" s="93"/>
      <c r="CO153" s="94"/>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5"/>
      <c r="EN153" s="95"/>
      <c r="EO153" s="95"/>
      <c r="EP153" s="95"/>
      <c r="EQ153" s="93"/>
      <c r="ER153" s="93"/>
      <c r="ES153" s="93"/>
      <c r="ET153" s="93"/>
      <c r="EU153" s="93"/>
    </row>
    <row r="154" spans="1:151" x14ac:dyDescent="0.25">
      <c r="A154" s="17"/>
      <c r="B154" s="17"/>
      <c r="C154" s="97"/>
      <c r="D154" s="98"/>
      <c r="E154" s="17"/>
      <c r="F154" s="17"/>
      <c r="G154" s="17"/>
      <c r="H154" s="17"/>
      <c r="I154" s="17"/>
      <c r="J154" s="97"/>
      <c r="K154" s="97"/>
      <c r="L154" s="97"/>
      <c r="M154" s="97"/>
      <c r="N154" s="17"/>
      <c r="O154" s="97"/>
      <c r="P154" s="9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8"/>
      <c r="AP154" s="17"/>
      <c r="AQ154" s="17"/>
      <c r="AR154" s="17"/>
      <c r="AS154" s="17"/>
      <c r="AT154" s="18"/>
      <c r="AU154" s="17"/>
      <c r="AV154" s="17"/>
      <c r="AW154" s="17"/>
      <c r="AX154" s="17"/>
      <c r="AY154" s="17"/>
      <c r="AZ154" s="18"/>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99"/>
      <c r="CC154" s="99"/>
      <c r="CD154" s="99"/>
      <c r="CE154" s="100"/>
      <c r="CF154" s="100"/>
      <c r="CG154" s="17"/>
      <c r="CH154" s="93"/>
      <c r="CI154" s="93"/>
      <c r="CJ154" s="93"/>
      <c r="CK154" s="93"/>
      <c r="CL154" s="93"/>
      <c r="CM154" s="93"/>
      <c r="CN154" s="93"/>
      <c r="CO154" s="94"/>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5"/>
      <c r="EN154" s="95"/>
      <c r="EO154" s="95"/>
      <c r="EP154" s="95"/>
      <c r="EQ154" s="93"/>
      <c r="ER154" s="93"/>
      <c r="ES154" s="93"/>
      <c r="ET154" s="93"/>
      <c r="EU154" s="93"/>
    </row>
    <row r="155" spans="1:151" x14ac:dyDescent="0.25">
      <c r="A155" s="17"/>
      <c r="B155" s="17"/>
      <c r="C155" s="97"/>
      <c r="D155" s="98"/>
      <c r="E155" s="17"/>
      <c r="F155" s="17"/>
      <c r="G155" s="17"/>
      <c r="H155" s="17"/>
      <c r="I155" s="17"/>
      <c r="J155" s="97"/>
      <c r="K155" s="97"/>
      <c r="L155" s="97"/>
      <c r="M155" s="97"/>
      <c r="N155" s="17"/>
      <c r="O155" s="97"/>
      <c r="P155" s="9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8"/>
      <c r="AP155" s="17"/>
      <c r="AQ155" s="17"/>
      <c r="AR155" s="17"/>
      <c r="AS155" s="17"/>
      <c r="AT155" s="18"/>
      <c r="AU155" s="17"/>
      <c r="AV155" s="17"/>
      <c r="AW155" s="17"/>
      <c r="AX155" s="17"/>
      <c r="AY155" s="17"/>
      <c r="AZ155" s="18"/>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99"/>
      <c r="CC155" s="99"/>
      <c r="CD155" s="99"/>
      <c r="CE155" s="100"/>
      <c r="CF155" s="100"/>
      <c r="CG155" s="17"/>
      <c r="CH155" s="93"/>
      <c r="CI155" s="93"/>
      <c r="CJ155" s="93"/>
      <c r="CK155" s="93"/>
      <c r="CL155" s="93"/>
      <c r="CM155" s="93"/>
      <c r="CN155" s="93"/>
      <c r="CO155" s="94"/>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5"/>
      <c r="EN155" s="95"/>
      <c r="EO155" s="95"/>
      <c r="EP155" s="95"/>
      <c r="EQ155" s="93"/>
      <c r="ER155" s="93"/>
      <c r="ES155" s="93"/>
      <c r="ET155" s="93"/>
      <c r="EU155" s="93"/>
    </row>
    <row r="156" spans="1:151" x14ac:dyDescent="0.25">
      <c r="A156" s="17"/>
      <c r="B156" s="17"/>
      <c r="C156" s="97"/>
      <c r="D156" s="98"/>
      <c r="E156" s="17"/>
      <c r="F156" s="17"/>
      <c r="G156" s="17"/>
      <c r="H156" s="17"/>
      <c r="I156" s="17"/>
      <c r="J156" s="97"/>
      <c r="K156" s="97"/>
      <c r="L156" s="97"/>
      <c r="M156" s="97"/>
      <c r="N156" s="17"/>
      <c r="O156" s="97"/>
      <c r="P156" s="9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8"/>
      <c r="AP156" s="17"/>
      <c r="AQ156" s="17"/>
      <c r="AR156" s="17"/>
      <c r="AS156" s="17"/>
      <c r="AT156" s="18"/>
      <c r="AU156" s="17"/>
      <c r="AV156" s="17"/>
      <c r="AW156" s="17"/>
      <c r="AX156" s="17"/>
      <c r="AY156" s="17"/>
      <c r="AZ156" s="18"/>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99"/>
      <c r="CC156" s="99"/>
      <c r="CD156" s="99"/>
      <c r="CE156" s="100"/>
      <c r="CF156" s="100"/>
      <c r="CG156" s="17"/>
      <c r="CH156" s="93"/>
      <c r="CI156" s="93"/>
      <c r="CJ156" s="93"/>
      <c r="CK156" s="93"/>
      <c r="CL156" s="93"/>
      <c r="CM156" s="93"/>
      <c r="CN156" s="93"/>
      <c r="CO156" s="94"/>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5"/>
      <c r="EN156" s="95"/>
      <c r="EO156" s="95"/>
      <c r="EP156" s="95"/>
      <c r="EQ156" s="93"/>
      <c r="ER156" s="93"/>
      <c r="ES156" s="93"/>
      <c r="ET156" s="93"/>
      <c r="EU156" s="93"/>
    </row>
    <row r="157" spans="1:151" x14ac:dyDescent="0.25">
      <c r="A157" s="17"/>
      <c r="B157" s="17"/>
      <c r="C157" s="97"/>
      <c r="D157" s="98"/>
      <c r="E157" s="17"/>
      <c r="F157" s="17"/>
      <c r="G157" s="17"/>
      <c r="H157" s="17"/>
      <c r="I157" s="17"/>
      <c r="J157" s="97"/>
      <c r="K157" s="97"/>
      <c r="L157" s="97"/>
      <c r="M157" s="97"/>
      <c r="N157" s="17"/>
      <c r="O157" s="97"/>
      <c r="P157" s="9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8"/>
      <c r="AP157" s="17"/>
      <c r="AQ157" s="17"/>
      <c r="AR157" s="17"/>
      <c r="AS157" s="17"/>
      <c r="AT157" s="18"/>
      <c r="AU157" s="17"/>
      <c r="AV157" s="17"/>
      <c r="AW157" s="17"/>
      <c r="AX157" s="17"/>
      <c r="AY157" s="17"/>
      <c r="AZ157" s="18"/>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99"/>
      <c r="CC157" s="99"/>
      <c r="CD157" s="99"/>
      <c r="CE157" s="100"/>
      <c r="CF157" s="100"/>
      <c r="CG157" s="17"/>
      <c r="CH157" s="93"/>
      <c r="CI157" s="93"/>
      <c r="CJ157" s="93"/>
      <c r="CK157" s="93"/>
      <c r="CL157" s="93"/>
      <c r="CM157" s="93"/>
      <c r="CN157" s="93"/>
      <c r="CO157" s="94"/>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5"/>
      <c r="EN157" s="95"/>
      <c r="EO157" s="95"/>
      <c r="EP157" s="95"/>
      <c r="EQ157" s="93"/>
      <c r="ER157" s="93"/>
      <c r="ES157" s="93"/>
      <c r="ET157" s="93"/>
      <c r="EU157" s="93"/>
    </row>
    <row r="158" spans="1:151" x14ac:dyDescent="0.25">
      <c r="A158" s="17"/>
      <c r="B158" s="17"/>
      <c r="C158" s="97"/>
      <c r="D158" s="98"/>
      <c r="E158" s="17"/>
      <c r="F158" s="17"/>
      <c r="G158" s="17"/>
      <c r="H158" s="17"/>
      <c r="I158" s="17"/>
      <c r="J158" s="97"/>
      <c r="K158" s="97"/>
      <c r="L158" s="97"/>
      <c r="M158" s="97"/>
      <c r="N158" s="17"/>
      <c r="O158" s="97"/>
      <c r="P158" s="9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8"/>
      <c r="AP158" s="17"/>
      <c r="AQ158" s="17"/>
      <c r="AR158" s="17"/>
      <c r="AS158" s="17"/>
      <c r="AT158" s="18"/>
      <c r="AU158" s="17"/>
      <c r="AV158" s="17"/>
      <c r="AW158" s="17"/>
      <c r="AX158" s="17"/>
      <c r="AY158" s="17"/>
      <c r="AZ158" s="18"/>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99"/>
      <c r="CC158" s="99"/>
      <c r="CD158" s="99"/>
      <c r="CE158" s="100"/>
      <c r="CF158" s="100"/>
      <c r="CG158" s="17"/>
      <c r="CH158" s="93"/>
      <c r="CI158" s="93"/>
      <c r="CJ158" s="93"/>
      <c r="CK158" s="93"/>
      <c r="CL158" s="93"/>
      <c r="CM158" s="93"/>
      <c r="CN158" s="93"/>
      <c r="CO158" s="94"/>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5"/>
      <c r="EN158" s="95"/>
      <c r="EO158" s="95"/>
      <c r="EP158" s="95"/>
      <c r="EQ158" s="93"/>
      <c r="ER158" s="93"/>
      <c r="ES158" s="93"/>
      <c r="ET158" s="93"/>
      <c r="EU158" s="93"/>
    </row>
    <row r="159" spans="1:151" x14ac:dyDescent="0.25">
      <c r="A159" s="17"/>
      <c r="B159" s="17"/>
      <c r="C159" s="97"/>
      <c r="D159" s="98"/>
      <c r="E159" s="17"/>
      <c r="F159" s="17"/>
      <c r="G159" s="17"/>
      <c r="H159" s="17"/>
      <c r="I159" s="17"/>
      <c r="J159" s="97"/>
      <c r="K159" s="97"/>
      <c r="L159" s="97"/>
      <c r="M159" s="97"/>
      <c r="N159" s="17"/>
      <c r="O159" s="97"/>
      <c r="P159" s="9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8"/>
      <c r="AP159" s="17"/>
      <c r="AQ159" s="17"/>
      <c r="AR159" s="17"/>
      <c r="AS159" s="17"/>
      <c r="AT159" s="18"/>
      <c r="AU159" s="17"/>
      <c r="AV159" s="17"/>
      <c r="AW159" s="17"/>
      <c r="AX159" s="17"/>
      <c r="AY159" s="17"/>
      <c r="AZ159" s="18"/>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99"/>
      <c r="CC159" s="99"/>
      <c r="CD159" s="99"/>
      <c r="CE159" s="100"/>
      <c r="CF159" s="100"/>
      <c r="CG159" s="17"/>
      <c r="CH159" s="93"/>
      <c r="CI159" s="93"/>
      <c r="CJ159" s="93"/>
      <c r="CK159" s="93"/>
      <c r="CL159" s="93"/>
      <c r="CM159" s="93"/>
      <c r="CN159" s="93"/>
      <c r="CO159" s="94"/>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5"/>
      <c r="EN159" s="95"/>
      <c r="EO159" s="95"/>
      <c r="EP159" s="95"/>
      <c r="EQ159" s="93"/>
      <c r="ER159" s="93"/>
      <c r="ES159" s="93"/>
      <c r="ET159" s="93"/>
      <c r="EU159" s="93"/>
    </row>
    <row r="160" spans="1:151" x14ac:dyDescent="0.25">
      <c r="A160" s="17"/>
      <c r="B160" s="17"/>
      <c r="C160" s="97"/>
      <c r="D160" s="98"/>
      <c r="E160" s="17"/>
      <c r="F160" s="17"/>
      <c r="G160" s="17"/>
      <c r="H160" s="17"/>
      <c r="I160" s="17"/>
      <c r="J160" s="97"/>
      <c r="K160" s="97"/>
      <c r="L160" s="97"/>
      <c r="M160" s="97"/>
      <c r="N160" s="17"/>
      <c r="O160" s="97"/>
      <c r="P160" s="9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8"/>
      <c r="AP160" s="17"/>
      <c r="AQ160" s="17"/>
      <c r="AR160" s="17"/>
      <c r="AS160" s="17"/>
      <c r="AT160" s="18"/>
      <c r="AU160" s="17"/>
      <c r="AV160" s="17"/>
      <c r="AW160" s="17"/>
      <c r="AX160" s="17"/>
      <c r="AY160" s="17"/>
      <c r="AZ160" s="18"/>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99"/>
      <c r="CC160" s="99"/>
      <c r="CD160" s="99"/>
      <c r="CE160" s="100"/>
      <c r="CF160" s="100"/>
      <c r="CG160" s="17"/>
      <c r="CH160" s="93"/>
      <c r="CI160" s="93"/>
      <c r="CJ160" s="93"/>
      <c r="CK160" s="93"/>
      <c r="CL160" s="93"/>
      <c r="CM160" s="93"/>
      <c r="CN160" s="93"/>
      <c r="CO160" s="94"/>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5"/>
      <c r="EN160" s="95"/>
      <c r="EO160" s="95"/>
      <c r="EP160" s="95"/>
      <c r="EQ160" s="93"/>
      <c r="ER160" s="93"/>
      <c r="ES160" s="93"/>
      <c r="ET160" s="93"/>
      <c r="EU160" s="93"/>
    </row>
    <row r="161" spans="1:151" x14ac:dyDescent="0.25">
      <c r="A161" s="17"/>
      <c r="B161" s="17"/>
      <c r="C161" s="97"/>
      <c r="D161" s="98"/>
      <c r="E161" s="17"/>
      <c r="F161" s="17"/>
      <c r="G161" s="17"/>
      <c r="H161" s="17"/>
      <c r="I161" s="17"/>
      <c r="J161" s="97"/>
      <c r="K161" s="97"/>
      <c r="L161" s="97"/>
      <c r="M161" s="97"/>
      <c r="N161" s="17"/>
      <c r="O161" s="97"/>
      <c r="P161" s="9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8"/>
      <c r="AP161" s="17"/>
      <c r="AQ161" s="17"/>
      <c r="AR161" s="17"/>
      <c r="AS161" s="17"/>
      <c r="AT161" s="18"/>
      <c r="AU161" s="17"/>
      <c r="AV161" s="17"/>
      <c r="AW161" s="17"/>
      <c r="AX161" s="17"/>
      <c r="AY161" s="17"/>
      <c r="AZ161" s="18"/>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99"/>
      <c r="CC161" s="99"/>
      <c r="CD161" s="99"/>
      <c r="CE161" s="100"/>
      <c r="CF161" s="100"/>
      <c r="CG161" s="17"/>
      <c r="CH161" s="93"/>
      <c r="CI161" s="93"/>
      <c r="CJ161" s="93"/>
      <c r="CK161" s="93"/>
      <c r="CL161" s="93"/>
      <c r="CM161" s="93"/>
      <c r="CN161" s="93"/>
      <c r="CO161" s="94"/>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5"/>
      <c r="EN161" s="95"/>
      <c r="EO161" s="95"/>
      <c r="EP161" s="95"/>
      <c r="EQ161" s="93"/>
      <c r="ER161" s="93"/>
      <c r="ES161" s="93"/>
      <c r="ET161" s="93"/>
      <c r="EU161" s="93"/>
    </row>
    <row r="162" spans="1:151" x14ac:dyDescent="0.25">
      <c r="A162" s="17"/>
      <c r="B162" s="17"/>
      <c r="C162" s="97"/>
      <c r="D162" s="98"/>
      <c r="E162" s="17"/>
      <c r="F162" s="17"/>
      <c r="G162" s="17"/>
      <c r="H162" s="17"/>
      <c r="I162" s="17"/>
      <c r="J162" s="97"/>
      <c r="K162" s="97"/>
      <c r="L162" s="97"/>
      <c r="M162" s="97"/>
      <c r="N162" s="17"/>
      <c r="O162" s="97"/>
      <c r="P162" s="9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8"/>
      <c r="AP162" s="17"/>
      <c r="AQ162" s="17"/>
      <c r="AR162" s="17"/>
      <c r="AS162" s="17"/>
      <c r="AT162" s="18"/>
      <c r="AU162" s="17"/>
      <c r="AV162" s="17"/>
      <c r="AW162" s="17"/>
      <c r="AX162" s="17"/>
      <c r="AY162" s="17"/>
      <c r="AZ162" s="18"/>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99"/>
      <c r="CC162" s="99"/>
      <c r="CD162" s="99"/>
      <c r="CE162" s="100"/>
      <c r="CF162" s="100"/>
      <c r="CG162" s="17"/>
      <c r="CH162" s="93"/>
      <c r="CI162" s="93"/>
      <c r="CJ162" s="93"/>
      <c r="CK162" s="93"/>
      <c r="CL162" s="93"/>
      <c r="CM162" s="93"/>
      <c r="CN162" s="93"/>
      <c r="CO162" s="94"/>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5"/>
      <c r="EN162" s="95"/>
      <c r="EO162" s="95"/>
      <c r="EP162" s="95"/>
      <c r="EQ162" s="93"/>
      <c r="ER162" s="93"/>
      <c r="ES162" s="93"/>
      <c r="ET162" s="93"/>
      <c r="EU162" s="93"/>
    </row>
    <row r="163" spans="1:151" x14ac:dyDescent="0.25">
      <c r="A163" s="17"/>
      <c r="B163" s="17"/>
      <c r="C163" s="97"/>
      <c r="D163" s="98"/>
      <c r="E163" s="17"/>
      <c r="F163" s="17"/>
      <c r="G163" s="17"/>
      <c r="H163" s="17"/>
      <c r="I163" s="17"/>
      <c r="J163" s="97"/>
      <c r="K163" s="97"/>
      <c r="L163" s="97"/>
      <c r="M163" s="97"/>
      <c r="N163" s="17"/>
      <c r="O163" s="97"/>
      <c r="P163" s="9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8"/>
      <c r="AP163" s="17"/>
      <c r="AQ163" s="17"/>
      <c r="AR163" s="17"/>
      <c r="AS163" s="17"/>
      <c r="AT163" s="18"/>
      <c r="AU163" s="17"/>
      <c r="AV163" s="17"/>
      <c r="AW163" s="17"/>
      <c r="AX163" s="17"/>
      <c r="AY163" s="17"/>
      <c r="AZ163" s="18"/>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99"/>
      <c r="CC163" s="99"/>
      <c r="CD163" s="99"/>
      <c r="CE163" s="100"/>
      <c r="CF163" s="100"/>
      <c r="CG163" s="17"/>
      <c r="CH163" s="93"/>
      <c r="CI163" s="93"/>
      <c r="CJ163" s="93"/>
      <c r="CK163" s="93"/>
      <c r="CL163" s="93"/>
      <c r="CM163" s="93"/>
      <c r="CN163" s="93"/>
      <c r="CO163" s="94"/>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5"/>
      <c r="EN163" s="95"/>
      <c r="EO163" s="95"/>
      <c r="EP163" s="95"/>
      <c r="EQ163" s="93"/>
      <c r="ER163" s="93"/>
      <c r="ES163" s="93"/>
      <c r="ET163" s="93"/>
      <c r="EU163" s="93"/>
    </row>
    <row r="164" spans="1:151" x14ac:dyDescent="0.25">
      <c r="A164" s="17"/>
      <c r="B164" s="17"/>
      <c r="C164" s="97"/>
      <c r="D164" s="98"/>
      <c r="E164" s="17"/>
      <c r="F164" s="17"/>
      <c r="G164" s="17"/>
      <c r="H164" s="17"/>
      <c r="I164" s="17"/>
      <c r="J164" s="97"/>
      <c r="K164" s="97"/>
      <c r="L164" s="97"/>
      <c r="M164" s="97"/>
      <c r="N164" s="17"/>
      <c r="O164" s="97"/>
      <c r="P164" s="9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8"/>
      <c r="AP164" s="17"/>
      <c r="AQ164" s="17"/>
      <c r="AR164" s="17"/>
      <c r="AS164" s="17"/>
      <c r="AT164" s="18"/>
      <c r="AU164" s="17"/>
      <c r="AV164" s="17"/>
      <c r="AW164" s="17"/>
      <c r="AX164" s="17"/>
      <c r="AY164" s="17"/>
      <c r="AZ164" s="18"/>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99"/>
      <c r="CC164" s="99"/>
      <c r="CD164" s="99"/>
      <c r="CE164" s="100"/>
      <c r="CF164" s="100"/>
      <c r="CG164" s="17"/>
      <c r="CH164" s="93"/>
      <c r="CI164" s="93"/>
      <c r="CJ164" s="93"/>
      <c r="CK164" s="93"/>
      <c r="CL164" s="93"/>
      <c r="CM164" s="93"/>
      <c r="CN164" s="93"/>
      <c r="CO164" s="94"/>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5"/>
      <c r="EN164" s="95"/>
      <c r="EO164" s="95"/>
      <c r="EP164" s="95"/>
      <c r="EQ164" s="93"/>
      <c r="ER164" s="93"/>
      <c r="ES164" s="93"/>
      <c r="ET164" s="93"/>
      <c r="EU164" s="93"/>
    </row>
    <row r="165" spans="1:151" x14ac:dyDescent="0.25">
      <c r="A165" s="17"/>
      <c r="B165" s="17"/>
      <c r="C165" s="97"/>
      <c r="D165" s="98"/>
      <c r="E165" s="17"/>
      <c r="F165" s="17"/>
      <c r="G165" s="17"/>
      <c r="H165" s="17"/>
      <c r="I165" s="17"/>
      <c r="J165" s="97"/>
      <c r="K165" s="97"/>
      <c r="L165" s="97"/>
      <c r="M165" s="97"/>
      <c r="N165" s="17"/>
      <c r="O165" s="97"/>
      <c r="P165" s="9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8"/>
      <c r="AP165" s="17"/>
      <c r="AQ165" s="17"/>
      <c r="AR165" s="17"/>
      <c r="AS165" s="17"/>
      <c r="AT165" s="18"/>
      <c r="AU165" s="17"/>
      <c r="AV165" s="17"/>
      <c r="AW165" s="17"/>
      <c r="AX165" s="17"/>
      <c r="AY165" s="17"/>
      <c r="AZ165" s="18"/>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99"/>
      <c r="CC165" s="99"/>
      <c r="CD165" s="99"/>
      <c r="CE165" s="100"/>
      <c r="CF165" s="100"/>
      <c r="CG165" s="17"/>
      <c r="CH165" s="93"/>
      <c r="CI165" s="93"/>
      <c r="CJ165" s="93"/>
      <c r="CK165" s="93"/>
      <c r="CL165" s="93"/>
      <c r="CM165" s="93"/>
      <c r="CN165" s="93"/>
      <c r="CO165" s="94"/>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5"/>
      <c r="EN165" s="95"/>
      <c r="EO165" s="95"/>
      <c r="EP165" s="95"/>
      <c r="EQ165" s="93"/>
      <c r="ER165" s="93"/>
      <c r="ES165" s="93"/>
      <c r="ET165" s="93"/>
      <c r="EU165" s="93"/>
    </row>
    <row r="166" spans="1:151" x14ac:dyDescent="0.25">
      <c r="A166" s="17"/>
      <c r="B166" s="17"/>
      <c r="C166" s="97"/>
      <c r="D166" s="98"/>
      <c r="E166" s="17"/>
      <c r="F166" s="17"/>
      <c r="G166" s="17"/>
      <c r="H166" s="17"/>
      <c r="I166" s="17"/>
      <c r="J166" s="97"/>
      <c r="K166" s="97"/>
      <c r="L166" s="97"/>
      <c r="M166" s="97"/>
      <c r="N166" s="17"/>
      <c r="O166" s="97"/>
      <c r="P166" s="9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8"/>
      <c r="AP166" s="17"/>
      <c r="AQ166" s="17"/>
      <c r="AR166" s="17"/>
      <c r="AS166" s="17"/>
      <c r="AT166" s="18"/>
      <c r="AU166" s="17"/>
      <c r="AV166" s="17"/>
      <c r="AW166" s="17"/>
      <c r="AX166" s="17"/>
      <c r="AY166" s="17"/>
      <c r="AZ166" s="18"/>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99"/>
      <c r="CC166" s="99"/>
      <c r="CD166" s="99"/>
      <c r="CE166" s="100"/>
      <c r="CF166" s="100"/>
      <c r="CG166" s="17"/>
      <c r="CH166" s="93"/>
      <c r="CI166" s="93"/>
      <c r="CJ166" s="93"/>
      <c r="CK166" s="93"/>
      <c r="CL166" s="93"/>
      <c r="CM166" s="93"/>
      <c r="CN166" s="93"/>
      <c r="CO166" s="94"/>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5"/>
      <c r="EN166" s="95"/>
      <c r="EO166" s="95"/>
      <c r="EP166" s="95"/>
      <c r="EQ166" s="93"/>
      <c r="ER166" s="93"/>
      <c r="ES166" s="93"/>
      <c r="ET166" s="93"/>
      <c r="EU166" s="93"/>
    </row>
    <row r="167" spans="1:151" x14ac:dyDescent="0.25">
      <c r="A167" s="17"/>
      <c r="B167" s="17"/>
      <c r="C167" s="97"/>
      <c r="D167" s="98"/>
      <c r="E167" s="17"/>
      <c r="F167" s="17"/>
      <c r="G167" s="17"/>
      <c r="H167" s="17"/>
      <c r="I167" s="17"/>
      <c r="J167" s="97"/>
      <c r="K167" s="97"/>
      <c r="L167" s="97"/>
      <c r="M167" s="97"/>
      <c r="N167" s="17"/>
      <c r="O167" s="97"/>
      <c r="P167" s="9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8"/>
      <c r="AP167" s="17"/>
      <c r="AQ167" s="17"/>
      <c r="AR167" s="17"/>
      <c r="AS167" s="17"/>
      <c r="AT167" s="18"/>
      <c r="AU167" s="17"/>
      <c r="AV167" s="17"/>
      <c r="AW167" s="17"/>
      <c r="AX167" s="17"/>
      <c r="AY167" s="17"/>
      <c r="AZ167" s="18"/>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99"/>
      <c r="CC167" s="99"/>
      <c r="CD167" s="99"/>
      <c r="CE167" s="100"/>
      <c r="CF167" s="100"/>
      <c r="CG167" s="17"/>
      <c r="CH167" s="93"/>
      <c r="CI167" s="93"/>
      <c r="CJ167" s="93"/>
      <c r="CK167" s="93"/>
      <c r="CL167" s="93"/>
      <c r="CM167" s="93"/>
      <c r="CN167" s="93"/>
      <c r="CO167" s="94"/>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5"/>
      <c r="EN167" s="95"/>
      <c r="EO167" s="95"/>
      <c r="EP167" s="95"/>
      <c r="EQ167" s="93"/>
      <c r="ER167" s="93"/>
      <c r="ES167" s="93"/>
      <c r="ET167" s="93"/>
      <c r="EU167" s="93"/>
    </row>
    <row r="168" spans="1:151" x14ac:dyDescent="0.25">
      <c r="A168" s="17"/>
      <c r="B168" s="17"/>
      <c r="C168" s="97"/>
      <c r="D168" s="98"/>
      <c r="E168" s="17"/>
      <c r="F168" s="17"/>
      <c r="G168" s="17"/>
      <c r="H168" s="17"/>
      <c r="I168" s="17"/>
      <c r="J168" s="97"/>
      <c r="K168" s="97"/>
      <c r="L168" s="97"/>
      <c r="M168" s="97"/>
      <c r="N168" s="17"/>
      <c r="O168" s="97"/>
      <c r="P168" s="9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8"/>
      <c r="AP168" s="17"/>
      <c r="AQ168" s="17"/>
      <c r="AR168" s="17"/>
      <c r="AS168" s="17"/>
      <c r="AT168" s="18"/>
      <c r="AU168" s="17"/>
      <c r="AV168" s="17"/>
      <c r="AW168" s="17"/>
      <c r="AX168" s="17"/>
      <c r="AY168" s="17"/>
      <c r="AZ168" s="18"/>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99"/>
      <c r="CC168" s="99"/>
      <c r="CD168" s="99"/>
      <c r="CE168" s="100"/>
      <c r="CF168" s="100"/>
      <c r="CG168" s="17"/>
      <c r="CH168" s="93"/>
      <c r="CI168" s="93"/>
      <c r="CJ168" s="93"/>
      <c r="CK168" s="93"/>
      <c r="CL168" s="93"/>
      <c r="CM168" s="93"/>
      <c r="CN168" s="93"/>
      <c r="CO168" s="94"/>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5"/>
      <c r="EN168" s="95"/>
      <c r="EO168" s="95"/>
      <c r="EP168" s="95"/>
      <c r="EQ168" s="93"/>
      <c r="ER168" s="93"/>
      <c r="ES168" s="93"/>
      <c r="ET168" s="93"/>
      <c r="EU168" s="93"/>
    </row>
    <row r="169" spans="1:151" x14ac:dyDescent="0.25">
      <c r="A169" s="17"/>
      <c r="B169" s="17"/>
      <c r="C169" s="97"/>
      <c r="D169" s="98"/>
      <c r="E169" s="17"/>
      <c r="F169" s="17"/>
      <c r="G169" s="17"/>
      <c r="H169" s="17"/>
      <c r="I169" s="17"/>
      <c r="J169" s="97"/>
      <c r="K169" s="97"/>
      <c r="L169" s="97"/>
      <c r="M169" s="97"/>
      <c r="N169" s="17"/>
      <c r="O169" s="97"/>
      <c r="P169" s="9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8"/>
      <c r="AP169" s="17"/>
      <c r="AQ169" s="17"/>
      <c r="AR169" s="17"/>
      <c r="AS169" s="17"/>
      <c r="AT169" s="18"/>
      <c r="AU169" s="17"/>
      <c r="AV169" s="17"/>
      <c r="AW169" s="17"/>
      <c r="AX169" s="17"/>
      <c r="AY169" s="17"/>
      <c r="AZ169" s="18"/>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99"/>
      <c r="CC169" s="99"/>
      <c r="CD169" s="99"/>
      <c r="CE169" s="100"/>
      <c r="CF169" s="100"/>
      <c r="CG169" s="17"/>
      <c r="CH169" s="93"/>
      <c r="CI169" s="93"/>
      <c r="CJ169" s="93"/>
      <c r="CK169" s="93"/>
      <c r="CL169" s="93"/>
      <c r="CM169" s="93"/>
      <c r="CN169" s="93"/>
      <c r="CO169" s="94"/>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5"/>
      <c r="EN169" s="95"/>
      <c r="EO169" s="95"/>
      <c r="EP169" s="95"/>
      <c r="EQ169" s="93"/>
      <c r="ER169" s="93"/>
      <c r="ES169" s="93"/>
      <c r="ET169" s="93"/>
      <c r="EU169" s="93"/>
    </row>
    <row r="170" spans="1:151" x14ac:dyDescent="0.25">
      <c r="A170" s="17"/>
      <c r="B170" s="17"/>
      <c r="C170" s="97"/>
      <c r="D170" s="98"/>
      <c r="E170" s="17"/>
      <c r="F170" s="17"/>
      <c r="G170" s="17"/>
      <c r="H170" s="17"/>
      <c r="I170" s="17"/>
      <c r="J170" s="97"/>
      <c r="K170" s="97"/>
      <c r="L170" s="97"/>
      <c r="M170" s="97"/>
      <c r="N170" s="17"/>
      <c r="O170" s="97"/>
      <c r="P170" s="9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8"/>
      <c r="AP170" s="17"/>
      <c r="AQ170" s="17"/>
      <c r="AR170" s="17"/>
      <c r="AS170" s="17"/>
      <c r="AT170" s="18"/>
      <c r="AU170" s="17"/>
      <c r="AV170" s="17"/>
      <c r="AW170" s="17"/>
      <c r="AX170" s="17"/>
      <c r="AY170" s="17"/>
      <c r="AZ170" s="18"/>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99"/>
      <c r="CC170" s="99"/>
      <c r="CD170" s="99"/>
      <c r="CE170" s="100"/>
      <c r="CF170" s="100"/>
      <c r="CG170" s="17"/>
      <c r="CH170" s="93"/>
      <c r="CI170" s="93"/>
      <c r="CJ170" s="93"/>
      <c r="CK170" s="93"/>
      <c r="CL170" s="93"/>
      <c r="CM170" s="93"/>
      <c r="CN170" s="93"/>
      <c r="CO170" s="94"/>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5"/>
      <c r="EN170" s="95"/>
      <c r="EO170" s="95"/>
      <c r="EP170" s="95"/>
      <c r="EQ170" s="93"/>
      <c r="ER170" s="93"/>
      <c r="ES170" s="93"/>
      <c r="ET170" s="93"/>
      <c r="EU170" s="93"/>
    </row>
    <row r="171" spans="1:151" x14ac:dyDescent="0.25">
      <c r="A171" s="17"/>
      <c r="B171" s="17"/>
      <c r="C171" s="97"/>
      <c r="D171" s="98"/>
      <c r="E171" s="17"/>
      <c r="F171" s="17"/>
      <c r="G171" s="17"/>
      <c r="H171" s="17"/>
      <c r="I171" s="17"/>
      <c r="J171" s="97"/>
      <c r="K171" s="97"/>
      <c r="L171" s="97"/>
      <c r="M171" s="97"/>
      <c r="N171" s="17"/>
      <c r="O171" s="97"/>
      <c r="P171" s="9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8"/>
      <c r="AP171" s="17"/>
      <c r="AQ171" s="17"/>
      <c r="AR171" s="17"/>
      <c r="AS171" s="17"/>
      <c r="AT171" s="18"/>
      <c r="AU171" s="17"/>
      <c r="AV171" s="17"/>
      <c r="AW171" s="17"/>
      <c r="AX171" s="17"/>
      <c r="AY171" s="17"/>
      <c r="AZ171" s="18"/>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99"/>
      <c r="CC171" s="99"/>
      <c r="CD171" s="99"/>
      <c r="CE171" s="100"/>
      <c r="CF171" s="100"/>
      <c r="CG171" s="17"/>
      <c r="CH171" s="93"/>
      <c r="CI171" s="93"/>
      <c r="CJ171" s="93"/>
      <c r="CK171" s="93"/>
      <c r="CL171" s="93"/>
      <c r="CM171" s="93"/>
      <c r="CN171" s="93"/>
      <c r="CO171" s="94"/>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5"/>
      <c r="EN171" s="95"/>
      <c r="EO171" s="95"/>
      <c r="EP171" s="95"/>
      <c r="EQ171" s="93"/>
      <c r="ER171" s="93"/>
      <c r="ES171" s="93"/>
      <c r="ET171" s="93"/>
      <c r="EU171" s="93"/>
    </row>
    <row r="172" spans="1:151" x14ac:dyDescent="0.25">
      <c r="A172" s="17"/>
      <c r="B172" s="17"/>
      <c r="C172" s="97"/>
      <c r="D172" s="98"/>
      <c r="E172" s="17"/>
      <c r="F172" s="17"/>
      <c r="G172" s="17"/>
      <c r="H172" s="17"/>
      <c r="I172" s="17"/>
      <c r="J172" s="97"/>
      <c r="K172" s="97"/>
      <c r="L172" s="97"/>
      <c r="M172" s="97"/>
      <c r="N172" s="17"/>
      <c r="O172" s="97"/>
      <c r="P172" s="9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8"/>
      <c r="AP172" s="17"/>
      <c r="AQ172" s="17"/>
      <c r="AR172" s="17"/>
      <c r="AS172" s="17"/>
      <c r="AT172" s="18"/>
      <c r="AU172" s="17"/>
      <c r="AV172" s="17"/>
      <c r="AW172" s="17"/>
      <c r="AX172" s="17"/>
      <c r="AY172" s="17"/>
      <c r="AZ172" s="18"/>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99"/>
      <c r="CC172" s="99"/>
      <c r="CD172" s="99"/>
      <c r="CE172" s="100"/>
      <c r="CF172" s="100"/>
      <c r="CG172" s="17"/>
      <c r="CH172" s="93"/>
      <c r="CI172" s="93"/>
      <c r="CJ172" s="93"/>
      <c r="CK172" s="93"/>
      <c r="CL172" s="93"/>
      <c r="CM172" s="93"/>
      <c r="CN172" s="93"/>
      <c r="CO172" s="94"/>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5"/>
      <c r="EN172" s="95"/>
      <c r="EO172" s="95"/>
      <c r="EP172" s="95"/>
      <c r="EQ172" s="93"/>
      <c r="ER172" s="93"/>
      <c r="ES172" s="93"/>
      <c r="ET172" s="93"/>
      <c r="EU172" s="93"/>
    </row>
    <row r="173" spans="1:151" x14ac:dyDescent="0.25">
      <c r="A173" s="17"/>
      <c r="B173" s="17"/>
      <c r="C173" s="97"/>
      <c r="D173" s="98"/>
      <c r="E173" s="17"/>
      <c r="F173" s="17"/>
      <c r="G173" s="17"/>
      <c r="H173" s="17"/>
      <c r="I173" s="17"/>
      <c r="J173" s="97"/>
      <c r="K173" s="97"/>
      <c r="L173" s="97"/>
      <c r="M173" s="97"/>
      <c r="N173" s="17"/>
      <c r="O173" s="97"/>
      <c r="P173" s="9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8"/>
      <c r="AP173" s="17"/>
      <c r="AQ173" s="17"/>
      <c r="AR173" s="17"/>
      <c r="AS173" s="17"/>
      <c r="AT173" s="18"/>
      <c r="AU173" s="17"/>
      <c r="AV173" s="17"/>
      <c r="AW173" s="17"/>
      <c r="AX173" s="17"/>
      <c r="AY173" s="17"/>
      <c r="AZ173" s="18"/>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99"/>
      <c r="CC173" s="99"/>
      <c r="CD173" s="99"/>
      <c r="CE173" s="100"/>
      <c r="CF173" s="100"/>
      <c r="CG173" s="17"/>
      <c r="CH173" s="93"/>
      <c r="CI173" s="93"/>
      <c r="CJ173" s="93"/>
      <c r="CK173" s="93"/>
      <c r="CL173" s="93"/>
      <c r="CM173" s="93"/>
      <c r="CN173" s="93"/>
      <c r="CO173" s="94"/>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5"/>
      <c r="EN173" s="95"/>
      <c r="EO173" s="95"/>
      <c r="EP173" s="95"/>
      <c r="EQ173" s="93"/>
      <c r="ER173" s="93"/>
      <c r="ES173" s="93"/>
      <c r="ET173" s="93"/>
      <c r="EU173" s="93"/>
    </row>
    <row r="174" spans="1:151" x14ac:dyDescent="0.25">
      <c r="A174" s="17"/>
      <c r="B174" s="17"/>
      <c r="C174" s="97"/>
      <c r="D174" s="98"/>
      <c r="E174" s="17"/>
      <c r="F174" s="17"/>
      <c r="G174" s="17"/>
      <c r="H174" s="17"/>
      <c r="I174" s="17"/>
      <c r="J174" s="97"/>
      <c r="K174" s="97"/>
      <c r="L174" s="97"/>
      <c r="M174" s="97"/>
      <c r="N174" s="17"/>
      <c r="O174" s="97"/>
      <c r="P174" s="9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8"/>
      <c r="AP174" s="17"/>
      <c r="AQ174" s="17"/>
      <c r="AR174" s="17"/>
      <c r="AS174" s="17"/>
      <c r="AT174" s="18"/>
      <c r="AU174" s="17"/>
      <c r="AV174" s="17"/>
      <c r="AW174" s="17"/>
      <c r="AX174" s="17"/>
      <c r="AY174" s="17"/>
      <c r="AZ174" s="18"/>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99"/>
      <c r="CC174" s="99"/>
      <c r="CD174" s="99"/>
      <c r="CE174" s="100"/>
      <c r="CF174" s="100"/>
      <c r="CG174" s="17"/>
      <c r="CH174" s="93"/>
      <c r="CI174" s="93"/>
      <c r="CJ174" s="93"/>
      <c r="CK174" s="93"/>
      <c r="CL174" s="93"/>
      <c r="CM174" s="93"/>
      <c r="CN174" s="93"/>
      <c r="CO174" s="94"/>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5"/>
      <c r="EN174" s="95"/>
      <c r="EO174" s="95"/>
      <c r="EP174" s="95"/>
      <c r="EQ174" s="93"/>
      <c r="ER174" s="93"/>
      <c r="ES174" s="93"/>
      <c r="ET174" s="93"/>
      <c r="EU174" s="93"/>
    </row>
    <row r="175" spans="1:151" x14ac:dyDescent="0.25">
      <c r="A175" s="17"/>
      <c r="B175" s="17"/>
      <c r="C175" s="97"/>
      <c r="D175" s="98"/>
      <c r="E175" s="17"/>
      <c r="F175" s="17"/>
      <c r="G175" s="17"/>
      <c r="H175" s="17"/>
      <c r="I175" s="17"/>
      <c r="J175" s="97"/>
      <c r="K175" s="97"/>
      <c r="L175" s="97"/>
      <c r="M175" s="97"/>
      <c r="N175" s="17"/>
      <c r="O175" s="97"/>
      <c r="P175" s="9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8"/>
      <c r="AP175" s="17"/>
      <c r="AQ175" s="17"/>
      <c r="AR175" s="17"/>
      <c r="AS175" s="17"/>
      <c r="AT175" s="18"/>
      <c r="AU175" s="17"/>
      <c r="AV175" s="17"/>
      <c r="AW175" s="17"/>
      <c r="AX175" s="17"/>
      <c r="AY175" s="17"/>
      <c r="AZ175" s="18"/>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99"/>
      <c r="CC175" s="99"/>
      <c r="CD175" s="99"/>
      <c r="CE175" s="100"/>
      <c r="CF175" s="100"/>
      <c r="CG175" s="17"/>
      <c r="CH175" s="93"/>
      <c r="CI175" s="93"/>
      <c r="CJ175" s="93"/>
      <c r="CK175" s="93"/>
      <c r="CL175" s="93"/>
      <c r="CM175" s="93"/>
      <c r="CN175" s="93"/>
      <c r="CO175" s="94"/>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5"/>
      <c r="EN175" s="95"/>
      <c r="EO175" s="95"/>
      <c r="EP175" s="95"/>
      <c r="EQ175" s="93"/>
      <c r="ER175" s="93"/>
      <c r="ES175" s="93"/>
      <c r="ET175" s="93"/>
      <c r="EU175" s="93"/>
    </row>
    <row r="176" spans="1:151" x14ac:dyDescent="0.25">
      <c r="A176" s="17"/>
      <c r="B176" s="17"/>
      <c r="C176" s="97"/>
      <c r="D176" s="98"/>
      <c r="E176" s="17"/>
      <c r="F176" s="17"/>
      <c r="G176" s="17"/>
      <c r="H176" s="17"/>
      <c r="I176" s="17"/>
      <c r="J176" s="97"/>
      <c r="K176" s="97"/>
      <c r="L176" s="97"/>
      <c r="M176" s="97"/>
      <c r="N176" s="17"/>
      <c r="O176" s="97"/>
      <c r="P176" s="9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8"/>
      <c r="AP176" s="17"/>
      <c r="AQ176" s="17"/>
      <c r="AR176" s="17"/>
      <c r="AS176" s="17"/>
      <c r="AT176" s="18"/>
      <c r="AU176" s="17"/>
      <c r="AV176" s="17"/>
      <c r="AW176" s="17"/>
      <c r="AX176" s="17"/>
      <c r="AY176" s="17"/>
      <c r="AZ176" s="18"/>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99"/>
      <c r="CC176" s="99"/>
      <c r="CD176" s="99"/>
      <c r="CE176" s="100"/>
      <c r="CF176" s="100"/>
      <c r="CG176" s="17"/>
      <c r="CH176" s="93"/>
      <c r="CI176" s="93"/>
      <c r="CJ176" s="93"/>
      <c r="CK176" s="93"/>
      <c r="CL176" s="93"/>
      <c r="CM176" s="93"/>
      <c r="CN176" s="93"/>
      <c r="CO176" s="94"/>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5"/>
      <c r="EN176" s="95"/>
      <c r="EO176" s="95"/>
      <c r="EP176" s="95"/>
      <c r="EQ176" s="93"/>
      <c r="ER176" s="93"/>
      <c r="ES176" s="93"/>
      <c r="ET176" s="93"/>
      <c r="EU176" s="93"/>
    </row>
    <row r="177" spans="1:151" x14ac:dyDescent="0.25">
      <c r="A177" s="17"/>
      <c r="B177" s="17"/>
      <c r="C177" s="97"/>
      <c r="D177" s="98"/>
      <c r="E177" s="17"/>
      <c r="F177" s="17"/>
      <c r="G177" s="17"/>
      <c r="H177" s="17"/>
      <c r="I177" s="17"/>
      <c r="J177" s="97"/>
      <c r="K177" s="97"/>
      <c r="L177" s="97"/>
      <c r="M177" s="97"/>
      <c r="N177" s="17"/>
      <c r="O177" s="97"/>
      <c r="P177" s="9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8"/>
      <c r="AP177" s="17"/>
      <c r="AQ177" s="17"/>
      <c r="AR177" s="17"/>
      <c r="AS177" s="17"/>
      <c r="AT177" s="18"/>
      <c r="AU177" s="17"/>
      <c r="AV177" s="17"/>
      <c r="AW177" s="17"/>
      <c r="AX177" s="17"/>
      <c r="AY177" s="17"/>
      <c r="AZ177" s="18"/>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99"/>
      <c r="CC177" s="99"/>
      <c r="CD177" s="99"/>
      <c r="CE177" s="100"/>
      <c r="CF177" s="100"/>
      <c r="CG177" s="17"/>
      <c r="CH177" s="93"/>
      <c r="CI177" s="93"/>
      <c r="CJ177" s="93"/>
      <c r="CK177" s="93"/>
      <c r="CL177" s="93"/>
      <c r="CM177" s="93"/>
      <c r="CN177" s="93"/>
      <c r="CO177" s="94"/>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5"/>
      <c r="EN177" s="95"/>
      <c r="EO177" s="95"/>
      <c r="EP177" s="95"/>
      <c r="EQ177" s="93"/>
      <c r="ER177" s="93"/>
      <c r="ES177" s="93"/>
      <c r="ET177" s="93"/>
      <c r="EU177" s="93"/>
    </row>
    <row r="178" spans="1:151" x14ac:dyDescent="0.25">
      <c r="A178" s="17"/>
      <c r="B178" s="17"/>
      <c r="C178" s="97"/>
      <c r="D178" s="98"/>
      <c r="E178" s="17"/>
      <c r="F178" s="17"/>
      <c r="G178" s="17"/>
      <c r="H178" s="17"/>
      <c r="I178" s="17"/>
      <c r="J178" s="97"/>
      <c r="K178" s="97"/>
      <c r="L178" s="97"/>
      <c r="M178" s="97"/>
      <c r="N178" s="17"/>
      <c r="O178" s="97"/>
      <c r="P178" s="9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8"/>
      <c r="AP178" s="17"/>
      <c r="AQ178" s="17"/>
      <c r="AR178" s="17"/>
      <c r="AS178" s="17"/>
      <c r="AT178" s="18"/>
      <c r="AU178" s="17"/>
      <c r="AV178" s="17"/>
      <c r="AW178" s="17"/>
      <c r="AX178" s="17"/>
      <c r="AY178" s="17"/>
      <c r="AZ178" s="18"/>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99"/>
      <c r="CC178" s="99"/>
      <c r="CD178" s="99"/>
      <c r="CE178" s="100"/>
      <c r="CF178" s="100"/>
      <c r="CG178" s="17"/>
      <c r="CH178" s="93"/>
      <c r="CI178" s="93"/>
      <c r="CJ178" s="93"/>
      <c r="CK178" s="93"/>
      <c r="CL178" s="93"/>
      <c r="CM178" s="93"/>
      <c r="CN178" s="93"/>
      <c r="CO178" s="94"/>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5"/>
      <c r="EN178" s="95"/>
      <c r="EO178" s="95"/>
      <c r="EP178" s="95"/>
      <c r="EQ178" s="93"/>
      <c r="ER178" s="93"/>
      <c r="ES178" s="93"/>
      <c r="ET178" s="93"/>
      <c r="EU178" s="93"/>
    </row>
    <row r="179" spans="1:151" x14ac:dyDescent="0.25">
      <c r="A179" s="17"/>
      <c r="B179" s="17"/>
      <c r="C179" s="97"/>
      <c r="D179" s="98"/>
      <c r="E179" s="17"/>
      <c r="F179" s="17"/>
      <c r="G179" s="17"/>
      <c r="H179" s="17"/>
      <c r="I179" s="17"/>
      <c r="J179" s="97"/>
      <c r="K179" s="97"/>
      <c r="L179" s="97"/>
      <c r="M179" s="97"/>
      <c r="N179" s="17"/>
      <c r="O179" s="97"/>
      <c r="P179" s="9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8"/>
      <c r="AP179" s="17"/>
      <c r="AQ179" s="17"/>
      <c r="AR179" s="17"/>
      <c r="AS179" s="17"/>
      <c r="AT179" s="18"/>
      <c r="AU179" s="17"/>
      <c r="AV179" s="17"/>
      <c r="AW179" s="17"/>
      <c r="AX179" s="17"/>
      <c r="AY179" s="17"/>
      <c r="AZ179" s="18"/>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99"/>
      <c r="CC179" s="99"/>
      <c r="CD179" s="99"/>
      <c r="CE179" s="100"/>
      <c r="CF179" s="100"/>
      <c r="CG179" s="17"/>
      <c r="CH179" s="93"/>
      <c r="CI179" s="93"/>
      <c r="CJ179" s="93"/>
      <c r="CK179" s="93"/>
      <c r="CL179" s="93"/>
      <c r="CM179" s="93"/>
      <c r="CN179" s="93"/>
      <c r="CO179" s="94"/>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5"/>
      <c r="EN179" s="95"/>
      <c r="EO179" s="95"/>
      <c r="EP179" s="95"/>
      <c r="EQ179" s="93"/>
      <c r="ER179" s="93"/>
      <c r="ES179" s="93"/>
      <c r="ET179" s="93"/>
      <c r="EU179" s="93"/>
    </row>
    <row r="180" spans="1:151" x14ac:dyDescent="0.25">
      <c r="A180" s="17"/>
      <c r="B180" s="17"/>
      <c r="C180" s="97"/>
      <c r="D180" s="98"/>
      <c r="E180" s="17"/>
      <c r="F180" s="17"/>
      <c r="G180" s="17"/>
      <c r="H180" s="17"/>
      <c r="I180" s="17"/>
      <c r="J180" s="97"/>
      <c r="K180" s="97"/>
      <c r="L180" s="97"/>
      <c r="M180" s="97"/>
      <c r="N180" s="17"/>
      <c r="O180" s="97"/>
      <c r="P180" s="9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8"/>
      <c r="AP180" s="17"/>
      <c r="AQ180" s="17"/>
      <c r="AR180" s="17"/>
      <c r="AS180" s="17"/>
      <c r="AT180" s="18"/>
      <c r="AU180" s="17"/>
      <c r="AV180" s="17"/>
      <c r="AW180" s="17"/>
      <c r="AX180" s="17"/>
      <c r="AY180" s="17"/>
      <c r="AZ180" s="18"/>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99"/>
      <c r="CC180" s="99"/>
      <c r="CD180" s="99"/>
      <c r="CE180" s="100"/>
      <c r="CF180" s="100"/>
      <c r="CG180" s="17"/>
      <c r="CH180" s="93"/>
      <c r="CI180" s="93"/>
      <c r="CJ180" s="93"/>
      <c r="CK180" s="93"/>
      <c r="CL180" s="93"/>
      <c r="CM180" s="93"/>
      <c r="CN180" s="93"/>
      <c r="CO180" s="94"/>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5"/>
      <c r="EN180" s="95"/>
      <c r="EO180" s="95"/>
      <c r="EP180" s="95"/>
      <c r="EQ180" s="93"/>
      <c r="ER180" s="93"/>
      <c r="ES180" s="93"/>
      <c r="ET180" s="93"/>
      <c r="EU180" s="93"/>
    </row>
    <row r="181" spans="1:151" x14ac:dyDescent="0.25">
      <c r="A181" s="17"/>
      <c r="B181" s="17"/>
      <c r="C181" s="97"/>
      <c r="D181" s="98"/>
      <c r="E181" s="17"/>
      <c r="F181" s="17"/>
      <c r="G181" s="17"/>
      <c r="H181" s="17"/>
      <c r="I181" s="17"/>
      <c r="J181" s="97"/>
      <c r="K181" s="97"/>
      <c r="L181" s="97"/>
      <c r="M181" s="97"/>
      <c r="N181" s="17"/>
      <c r="O181" s="97"/>
      <c r="P181" s="9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8"/>
      <c r="AP181" s="17"/>
      <c r="AQ181" s="17"/>
      <c r="AR181" s="17"/>
      <c r="AS181" s="17"/>
      <c r="AT181" s="18"/>
      <c r="AU181" s="17"/>
      <c r="AV181" s="17"/>
      <c r="AW181" s="17"/>
      <c r="AX181" s="17"/>
      <c r="AY181" s="17"/>
      <c r="AZ181" s="18"/>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99"/>
      <c r="CC181" s="99"/>
      <c r="CD181" s="99"/>
      <c r="CE181" s="100"/>
      <c r="CF181" s="100"/>
      <c r="CG181" s="17"/>
      <c r="CH181" s="93"/>
      <c r="CI181" s="93"/>
      <c r="CJ181" s="93"/>
      <c r="CK181" s="93"/>
      <c r="CL181" s="93"/>
      <c r="CM181" s="93"/>
      <c r="CN181" s="93"/>
      <c r="CO181" s="94"/>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5"/>
      <c r="EN181" s="95"/>
      <c r="EO181" s="95"/>
      <c r="EP181" s="95"/>
      <c r="EQ181" s="93"/>
      <c r="ER181" s="93"/>
      <c r="ES181" s="93"/>
      <c r="ET181" s="93"/>
      <c r="EU181" s="93"/>
    </row>
    <row r="182" spans="1:151" x14ac:dyDescent="0.25">
      <c r="A182" s="17"/>
      <c r="B182" s="17"/>
      <c r="C182" s="97"/>
      <c r="D182" s="98"/>
      <c r="E182" s="17"/>
      <c r="F182" s="17"/>
      <c r="G182" s="17"/>
      <c r="H182" s="17"/>
      <c r="I182" s="17"/>
      <c r="J182" s="97"/>
      <c r="K182" s="97"/>
      <c r="L182" s="97"/>
      <c r="M182" s="97"/>
      <c r="N182" s="17"/>
      <c r="O182" s="97"/>
      <c r="P182" s="9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8"/>
      <c r="AP182" s="17"/>
      <c r="AQ182" s="17"/>
      <c r="AR182" s="17"/>
      <c r="AS182" s="17"/>
      <c r="AT182" s="18"/>
      <c r="AU182" s="17"/>
      <c r="AV182" s="17"/>
      <c r="AW182" s="17"/>
      <c r="AX182" s="17"/>
      <c r="AY182" s="17"/>
      <c r="AZ182" s="18"/>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99"/>
      <c r="CC182" s="99"/>
      <c r="CD182" s="99"/>
      <c r="CE182" s="100"/>
      <c r="CF182" s="100"/>
      <c r="CG182" s="17"/>
      <c r="CH182" s="93"/>
      <c r="CI182" s="93"/>
      <c r="CJ182" s="93"/>
      <c r="CK182" s="93"/>
      <c r="CL182" s="93"/>
      <c r="CM182" s="93"/>
      <c r="CN182" s="93"/>
      <c r="CO182" s="94"/>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5"/>
      <c r="EN182" s="95"/>
      <c r="EO182" s="95"/>
      <c r="EP182" s="95"/>
      <c r="EQ182" s="93"/>
      <c r="ER182" s="93"/>
      <c r="ES182" s="93"/>
      <c r="ET182" s="93"/>
      <c r="EU182" s="93"/>
    </row>
    <row r="183" spans="1:151" x14ac:dyDescent="0.25">
      <c r="A183" s="17"/>
      <c r="B183" s="17"/>
      <c r="C183" s="97"/>
      <c r="D183" s="98"/>
      <c r="E183" s="17"/>
      <c r="F183" s="17"/>
      <c r="G183" s="17"/>
      <c r="H183" s="17"/>
      <c r="I183" s="17"/>
      <c r="J183" s="97"/>
      <c r="K183" s="97"/>
      <c r="L183" s="97"/>
      <c r="M183" s="97"/>
      <c r="N183" s="17"/>
      <c r="O183" s="97"/>
      <c r="P183" s="9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8"/>
      <c r="AP183" s="17"/>
      <c r="AQ183" s="17"/>
      <c r="AR183" s="17"/>
      <c r="AS183" s="17"/>
      <c r="AT183" s="18"/>
      <c r="AU183" s="17"/>
      <c r="AV183" s="17"/>
      <c r="AW183" s="17"/>
      <c r="AX183" s="17"/>
      <c r="AY183" s="17"/>
      <c r="AZ183" s="18"/>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99"/>
      <c r="CC183" s="99"/>
      <c r="CD183" s="99"/>
      <c r="CE183" s="100"/>
      <c r="CF183" s="100"/>
      <c r="CG183" s="17"/>
      <c r="CH183" s="93"/>
      <c r="CI183" s="93"/>
      <c r="CJ183" s="93"/>
      <c r="CK183" s="93"/>
      <c r="CL183" s="93"/>
      <c r="CM183" s="93"/>
      <c r="CN183" s="93"/>
      <c r="CO183" s="94"/>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5"/>
      <c r="EN183" s="95"/>
      <c r="EO183" s="95"/>
      <c r="EP183" s="95"/>
      <c r="EQ183" s="93"/>
      <c r="ER183" s="93"/>
      <c r="ES183" s="93"/>
      <c r="ET183" s="93"/>
      <c r="EU183" s="93"/>
    </row>
    <row r="184" spans="1:151" x14ac:dyDescent="0.25">
      <c r="A184" s="17"/>
      <c r="B184" s="17"/>
      <c r="C184" s="97"/>
      <c r="D184" s="98"/>
      <c r="E184" s="17"/>
      <c r="F184" s="17"/>
      <c r="G184" s="17"/>
      <c r="H184" s="17"/>
      <c r="I184" s="17"/>
      <c r="J184" s="97"/>
      <c r="K184" s="97"/>
      <c r="L184" s="97"/>
      <c r="M184" s="97"/>
      <c r="N184" s="17"/>
      <c r="O184" s="97"/>
      <c r="P184" s="9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8"/>
      <c r="AP184" s="17"/>
      <c r="AQ184" s="17"/>
      <c r="AR184" s="17"/>
      <c r="AS184" s="17"/>
      <c r="AT184" s="18"/>
      <c r="AU184" s="17"/>
      <c r="AV184" s="17"/>
      <c r="AW184" s="17"/>
      <c r="AX184" s="17"/>
      <c r="AY184" s="17"/>
      <c r="AZ184" s="18"/>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99"/>
      <c r="CC184" s="99"/>
      <c r="CD184" s="99"/>
      <c r="CE184" s="100"/>
      <c r="CF184" s="100"/>
      <c r="CG184" s="17"/>
      <c r="CH184" s="93"/>
      <c r="CI184" s="93"/>
      <c r="CJ184" s="93"/>
      <c r="CK184" s="93"/>
      <c r="CL184" s="93"/>
      <c r="CM184" s="93"/>
      <c r="CN184" s="93"/>
      <c r="CO184" s="94"/>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5"/>
      <c r="EN184" s="95"/>
      <c r="EO184" s="95"/>
      <c r="EP184" s="95"/>
      <c r="EQ184" s="93"/>
      <c r="ER184" s="93"/>
      <c r="ES184" s="93"/>
      <c r="ET184" s="93"/>
      <c r="EU184" s="93"/>
    </row>
    <row r="185" spans="1:151" x14ac:dyDescent="0.25">
      <c r="A185" s="17"/>
      <c r="B185" s="17"/>
      <c r="C185" s="97"/>
      <c r="D185" s="98"/>
      <c r="E185" s="17"/>
      <c r="F185" s="17"/>
      <c r="G185" s="17"/>
      <c r="H185" s="17"/>
      <c r="I185" s="17"/>
      <c r="J185" s="97"/>
      <c r="K185" s="97"/>
      <c r="L185" s="97"/>
      <c r="M185" s="97"/>
      <c r="N185" s="17"/>
      <c r="O185" s="97"/>
      <c r="P185" s="9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8"/>
      <c r="AP185" s="17"/>
      <c r="AQ185" s="17"/>
      <c r="AR185" s="17"/>
      <c r="AS185" s="17"/>
      <c r="AT185" s="18"/>
      <c r="AU185" s="17"/>
      <c r="AV185" s="17"/>
      <c r="AW185" s="17"/>
      <c r="AX185" s="17"/>
      <c r="AY185" s="17"/>
      <c r="AZ185" s="18"/>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99"/>
      <c r="CC185" s="99"/>
      <c r="CD185" s="99"/>
      <c r="CE185" s="100"/>
      <c r="CF185" s="100"/>
      <c r="CG185" s="17"/>
      <c r="CH185" s="93"/>
      <c r="CI185" s="93"/>
      <c r="CJ185" s="93"/>
      <c r="CK185" s="93"/>
      <c r="CL185" s="93"/>
      <c r="CM185" s="93"/>
      <c r="CN185" s="93"/>
      <c r="CO185" s="94"/>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5"/>
      <c r="EN185" s="95"/>
      <c r="EO185" s="95"/>
      <c r="EP185" s="95"/>
      <c r="EQ185" s="93"/>
      <c r="ER185" s="93"/>
      <c r="ES185" s="93"/>
      <c r="ET185" s="93"/>
      <c r="EU185" s="93"/>
    </row>
    <row r="186" spans="1:151" x14ac:dyDescent="0.25">
      <c r="A186" s="17"/>
      <c r="B186" s="17"/>
      <c r="C186" s="97"/>
      <c r="D186" s="98"/>
      <c r="E186" s="17"/>
      <c r="F186" s="17"/>
      <c r="G186" s="17"/>
      <c r="H186" s="17"/>
      <c r="I186" s="17"/>
      <c r="J186" s="97"/>
      <c r="K186" s="97"/>
      <c r="L186" s="97"/>
      <c r="M186" s="97"/>
      <c r="N186" s="17"/>
      <c r="O186" s="97"/>
      <c r="P186" s="9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8"/>
      <c r="AP186" s="17"/>
      <c r="AQ186" s="17"/>
      <c r="AR186" s="17"/>
      <c r="AS186" s="17"/>
      <c r="AT186" s="18"/>
      <c r="AU186" s="17"/>
      <c r="AV186" s="17"/>
      <c r="AW186" s="17"/>
      <c r="AX186" s="17"/>
      <c r="AY186" s="17"/>
      <c r="AZ186" s="18"/>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99"/>
      <c r="CC186" s="99"/>
      <c r="CD186" s="99"/>
      <c r="CE186" s="100"/>
      <c r="CF186" s="100"/>
      <c r="CG186" s="17"/>
      <c r="CH186" s="93"/>
      <c r="CI186" s="93"/>
      <c r="CJ186" s="93"/>
      <c r="CK186" s="93"/>
      <c r="CL186" s="93"/>
      <c r="CM186" s="93"/>
      <c r="CN186" s="93"/>
      <c r="CO186" s="94"/>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5"/>
      <c r="EN186" s="95"/>
      <c r="EO186" s="95"/>
      <c r="EP186" s="95"/>
      <c r="EQ186" s="93"/>
      <c r="ER186" s="93"/>
      <c r="ES186" s="93"/>
      <c r="ET186" s="93"/>
      <c r="EU186" s="93"/>
    </row>
    <row r="187" spans="1:151" x14ac:dyDescent="0.25">
      <c r="A187" s="17"/>
      <c r="B187" s="17"/>
      <c r="C187" s="97"/>
      <c r="D187" s="98"/>
      <c r="E187" s="17"/>
      <c r="F187" s="17"/>
      <c r="G187" s="17"/>
      <c r="H187" s="17"/>
      <c r="I187" s="17"/>
      <c r="J187" s="97"/>
      <c r="K187" s="97"/>
      <c r="L187" s="97"/>
      <c r="M187" s="97"/>
      <c r="N187" s="17"/>
      <c r="O187" s="97"/>
      <c r="P187" s="9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8"/>
      <c r="AP187" s="17"/>
      <c r="AQ187" s="17"/>
      <c r="AR187" s="17"/>
      <c r="AS187" s="17"/>
      <c r="AT187" s="18"/>
      <c r="AU187" s="17"/>
      <c r="AV187" s="17"/>
      <c r="AW187" s="17"/>
      <c r="AX187" s="17"/>
      <c r="AY187" s="17"/>
      <c r="AZ187" s="18"/>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99"/>
      <c r="CC187" s="99"/>
      <c r="CD187" s="99"/>
      <c r="CE187" s="100"/>
      <c r="CF187" s="100"/>
      <c r="CG187" s="17"/>
      <c r="CH187" s="93"/>
      <c r="CI187" s="93"/>
      <c r="CJ187" s="93"/>
      <c r="CK187" s="93"/>
      <c r="CL187" s="93"/>
      <c r="CM187" s="93"/>
      <c r="CN187" s="93"/>
      <c r="CO187" s="94"/>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5"/>
      <c r="EN187" s="95"/>
      <c r="EO187" s="95"/>
      <c r="EP187" s="95"/>
      <c r="EQ187" s="93"/>
      <c r="ER187" s="93"/>
      <c r="ES187" s="93"/>
      <c r="ET187" s="93"/>
      <c r="EU187" s="93"/>
    </row>
    <row r="188" spans="1:151" x14ac:dyDescent="0.25">
      <c r="A188" s="17"/>
      <c r="B188" s="17"/>
      <c r="C188" s="97"/>
      <c r="D188" s="98"/>
      <c r="E188" s="17"/>
      <c r="F188" s="17"/>
      <c r="G188" s="17"/>
      <c r="H188" s="17"/>
      <c r="I188" s="17"/>
      <c r="J188" s="97"/>
      <c r="K188" s="97"/>
      <c r="L188" s="97"/>
      <c r="M188" s="97"/>
      <c r="N188" s="17"/>
      <c r="O188" s="97"/>
      <c r="P188" s="9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8"/>
      <c r="AP188" s="17"/>
      <c r="AQ188" s="17"/>
      <c r="AR188" s="17"/>
      <c r="AS188" s="17"/>
      <c r="AT188" s="18"/>
      <c r="AU188" s="17"/>
      <c r="AV188" s="17"/>
      <c r="AW188" s="17"/>
      <c r="AX188" s="17"/>
      <c r="AY188" s="17"/>
      <c r="AZ188" s="18"/>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99"/>
      <c r="CC188" s="99"/>
      <c r="CD188" s="99"/>
      <c r="CE188" s="100"/>
      <c r="CF188" s="100"/>
      <c r="CG188" s="17"/>
      <c r="CH188" s="93"/>
      <c r="CI188" s="93"/>
      <c r="CJ188" s="93"/>
      <c r="CK188" s="93"/>
      <c r="CL188" s="93"/>
      <c r="CM188" s="93"/>
      <c r="CN188" s="93"/>
      <c r="CO188" s="94"/>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5"/>
      <c r="EN188" s="95"/>
      <c r="EO188" s="95"/>
      <c r="EP188" s="95"/>
      <c r="EQ188" s="93"/>
      <c r="ER188" s="93"/>
      <c r="ES188" s="93"/>
      <c r="ET188" s="93"/>
      <c r="EU188" s="93"/>
    </row>
    <row r="189" spans="1:151" x14ac:dyDescent="0.25">
      <c r="A189" s="17"/>
      <c r="B189" s="17"/>
      <c r="C189" s="97"/>
      <c r="D189" s="98"/>
      <c r="E189" s="17"/>
      <c r="F189" s="17"/>
      <c r="G189" s="17"/>
      <c r="H189" s="17"/>
      <c r="I189" s="17"/>
      <c r="J189" s="97"/>
      <c r="K189" s="97"/>
      <c r="L189" s="97"/>
      <c r="M189" s="97"/>
      <c r="N189" s="17"/>
      <c r="O189" s="97"/>
      <c r="P189" s="9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8"/>
      <c r="AP189" s="17"/>
      <c r="AQ189" s="17"/>
      <c r="AR189" s="17"/>
      <c r="AS189" s="17"/>
      <c r="AT189" s="18"/>
      <c r="AU189" s="17"/>
      <c r="AV189" s="17"/>
      <c r="AW189" s="17"/>
      <c r="AX189" s="17"/>
      <c r="AY189" s="17"/>
      <c r="AZ189" s="18"/>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99"/>
      <c r="CC189" s="99"/>
      <c r="CD189" s="99"/>
      <c r="CE189" s="100"/>
      <c r="CF189" s="100"/>
      <c r="CG189" s="17"/>
      <c r="CH189" s="93"/>
      <c r="CI189" s="93"/>
      <c r="CJ189" s="93"/>
      <c r="CK189" s="93"/>
      <c r="CL189" s="93"/>
      <c r="CM189" s="93"/>
      <c r="CN189" s="93"/>
      <c r="CO189" s="94"/>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5"/>
      <c r="EN189" s="95"/>
      <c r="EO189" s="95"/>
      <c r="EP189" s="95"/>
      <c r="EQ189" s="93"/>
      <c r="ER189" s="93"/>
      <c r="ES189" s="93"/>
      <c r="ET189" s="93"/>
      <c r="EU189" s="93"/>
    </row>
    <row r="190" spans="1:151" x14ac:dyDescent="0.25">
      <c r="A190" s="17"/>
      <c r="B190" s="17"/>
      <c r="C190" s="97"/>
      <c r="D190" s="98"/>
      <c r="E190" s="17"/>
      <c r="F190" s="17"/>
      <c r="G190" s="17"/>
      <c r="H190" s="17"/>
      <c r="I190" s="17"/>
      <c r="J190" s="97"/>
      <c r="K190" s="97"/>
      <c r="L190" s="97"/>
      <c r="M190" s="97"/>
      <c r="N190" s="17"/>
      <c r="O190" s="97"/>
      <c r="P190" s="9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8"/>
      <c r="AP190" s="17"/>
      <c r="AQ190" s="17"/>
      <c r="AR190" s="17"/>
      <c r="AS190" s="17"/>
      <c r="AT190" s="18"/>
      <c r="AU190" s="17"/>
      <c r="AV190" s="17"/>
      <c r="AW190" s="17"/>
      <c r="AX190" s="17"/>
      <c r="AY190" s="17"/>
      <c r="AZ190" s="18"/>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99"/>
      <c r="CC190" s="99"/>
      <c r="CD190" s="99"/>
      <c r="CE190" s="100"/>
      <c r="CF190" s="100"/>
      <c r="CG190" s="17"/>
      <c r="CH190" s="93"/>
      <c r="CI190" s="93"/>
      <c r="CJ190" s="93"/>
      <c r="CK190" s="93"/>
      <c r="CL190" s="93"/>
      <c r="CM190" s="93"/>
      <c r="CN190" s="93"/>
      <c r="CO190" s="94"/>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5"/>
      <c r="EN190" s="95"/>
      <c r="EO190" s="95"/>
      <c r="EP190" s="95"/>
      <c r="EQ190" s="93"/>
      <c r="ER190" s="93"/>
      <c r="ES190" s="93"/>
      <c r="ET190" s="93"/>
      <c r="EU190" s="93"/>
    </row>
    <row r="191" spans="1:151" x14ac:dyDescent="0.25">
      <c r="A191" s="17"/>
      <c r="B191" s="17"/>
      <c r="C191" s="97"/>
      <c r="D191" s="98"/>
      <c r="E191" s="17"/>
      <c r="F191" s="17"/>
      <c r="G191" s="17"/>
      <c r="H191" s="17"/>
      <c r="I191" s="17"/>
      <c r="J191" s="97"/>
      <c r="K191" s="97"/>
      <c r="L191" s="97"/>
      <c r="M191" s="97"/>
      <c r="N191" s="17"/>
      <c r="O191" s="97"/>
      <c r="P191" s="9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8"/>
      <c r="AP191" s="17"/>
      <c r="AQ191" s="17"/>
      <c r="AR191" s="17"/>
      <c r="AS191" s="17"/>
      <c r="AT191" s="18"/>
      <c r="AU191" s="17"/>
      <c r="AV191" s="17"/>
      <c r="AW191" s="17"/>
      <c r="AX191" s="17"/>
      <c r="AY191" s="17"/>
      <c r="AZ191" s="18"/>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99"/>
      <c r="CC191" s="99"/>
      <c r="CD191" s="99"/>
      <c r="CE191" s="100"/>
      <c r="CF191" s="100"/>
      <c r="CG191" s="17"/>
      <c r="CH191" s="93"/>
      <c r="CI191" s="93"/>
      <c r="CJ191" s="93"/>
      <c r="CK191" s="93"/>
      <c r="CL191" s="93"/>
      <c r="CM191" s="93"/>
      <c r="CN191" s="93"/>
      <c r="CO191" s="94"/>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5"/>
      <c r="EN191" s="95"/>
      <c r="EO191" s="95"/>
      <c r="EP191" s="95"/>
      <c r="EQ191" s="93"/>
      <c r="ER191" s="93"/>
      <c r="ES191" s="93"/>
      <c r="ET191" s="93"/>
      <c r="EU191" s="93"/>
    </row>
    <row r="192" spans="1:151" x14ac:dyDescent="0.25">
      <c r="A192" s="17"/>
      <c r="B192" s="17"/>
      <c r="C192" s="97"/>
      <c r="D192" s="98"/>
      <c r="E192" s="17"/>
      <c r="F192" s="17"/>
      <c r="G192" s="17"/>
      <c r="H192" s="17"/>
      <c r="I192" s="17"/>
      <c r="J192" s="97"/>
      <c r="K192" s="97"/>
      <c r="L192" s="97"/>
      <c r="M192" s="97"/>
      <c r="N192" s="17"/>
      <c r="O192" s="97"/>
      <c r="P192" s="9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8"/>
      <c r="AP192" s="17"/>
      <c r="AQ192" s="17"/>
      <c r="AR192" s="17"/>
      <c r="AS192" s="17"/>
      <c r="AT192" s="18"/>
      <c r="AU192" s="17"/>
      <c r="AV192" s="17"/>
      <c r="AW192" s="17"/>
      <c r="AX192" s="17"/>
      <c r="AY192" s="17"/>
      <c r="AZ192" s="18"/>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99"/>
      <c r="CC192" s="99"/>
      <c r="CD192" s="99"/>
      <c r="CE192" s="100"/>
      <c r="CF192" s="100"/>
      <c r="CG192" s="17"/>
      <c r="CH192" s="93"/>
      <c r="CI192" s="93"/>
      <c r="CJ192" s="93"/>
      <c r="CK192" s="93"/>
      <c r="CL192" s="93"/>
      <c r="CM192" s="93"/>
      <c r="CN192" s="93"/>
      <c r="CO192" s="94"/>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5"/>
      <c r="EN192" s="95"/>
      <c r="EO192" s="95"/>
      <c r="EP192" s="95"/>
      <c r="EQ192" s="93"/>
      <c r="ER192" s="93"/>
      <c r="ES192" s="93"/>
      <c r="ET192" s="93"/>
      <c r="EU192" s="93"/>
    </row>
    <row r="193" spans="1:151" x14ac:dyDescent="0.25">
      <c r="A193" s="17"/>
      <c r="B193" s="17"/>
      <c r="C193" s="97"/>
      <c r="D193" s="98"/>
      <c r="E193" s="17"/>
      <c r="F193" s="17"/>
      <c r="G193" s="17"/>
      <c r="H193" s="17"/>
      <c r="I193" s="17"/>
      <c r="J193" s="97"/>
      <c r="K193" s="97"/>
      <c r="L193" s="97"/>
      <c r="M193" s="97"/>
      <c r="N193" s="17"/>
      <c r="O193" s="97"/>
      <c r="P193" s="9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8"/>
      <c r="AP193" s="17"/>
      <c r="AQ193" s="17"/>
      <c r="AR193" s="17"/>
      <c r="AS193" s="17"/>
      <c r="AT193" s="18"/>
      <c r="AU193" s="17"/>
      <c r="AV193" s="17"/>
      <c r="AW193" s="17"/>
      <c r="AX193" s="17"/>
      <c r="AY193" s="17"/>
      <c r="AZ193" s="18"/>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99"/>
      <c r="CC193" s="99"/>
      <c r="CD193" s="99"/>
      <c r="CE193" s="100"/>
      <c r="CF193" s="100"/>
      <c r="CG193" s="17"/>
      <c r="CH193" s="93"/>
      <c r="CI193" s="93"/>
      <c r="CJ193" s="93"/>
      <c r="CK193" s="93"/>
      <c r="CL193" s="93"/>
      <c r="CM193" s="93"/>
      <c r="CN193" s="93"/>
      <c r="CO193" s="94"/>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5"/>
      <c r="EN193" s="95"/>
      <c r="EO193" s="95"/>
      <c r="EP193" s="95"/>
      <c r="EQ193" s="93"/>
      <c r="ER193" s="93"/>
      <c r="ES193" s="93"/>
      <c r="ET193" s="93"/>
      <c r="EU193" s="93"/>
    </row>
    <row r="194" spans="1:151" x14ac:dyDescent="0.25">
      <c r="A194" s="17"/>
      <c r="B194" s="17"/>
      <c r="C194" s="97"/>
      <c r="D194" s="98"/>
      <c r="E194" s="17"/>
      <c r="F194" s="17"/>
      <c r="G194" s="17"/>
      <c r="H194" s="17"/>
      <c r="I194" s="17"/>
      <c r="J194" s="97"/>
      <c r="K194" s="97"/>
      <c r="L194" s="97"/>
      <c r="M194" s="97"/>
      <c r="N194" s="17"/>
      <c r="O194" s="97"/>
      <c r="P194" s="9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8"/>
      <c r="AP194" s="17"/>
      <c r="AQ194" s="17"/>
      <c r="AR194" s="17"/>
      <c r="AS194" s="17"/>
      <c r="AT194" s="18"/>
      <c r="AU194" s="17"/>
      <c r="AV194" s="17"/>
      <c r="AW194" s="17"/>
      <c r="AX194" s="17"/>
      <c r="AY194" s="17"/>
      <c r="AZ194" s="18"/>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99"/>
      <c r="CC194" s="99"/>
      <c r="CD194" s="99"/>
      <c r="CE194" s="100"/>
      <c r="CF194" s="100"/>
      <c r="CG194" s="17"/>
      <c r="CH194" s="93"/>
      <c r="CI194" s="93"/>
      <c r="CJ194" s="93"/>
      <c r="CK194" s="93"/>
      <c r="CL194" s="93"/>
      <c r="CM194" s="93"/>
      <c r="CN194" s="93"/>
      <c r="CO194" s="94"/>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5"/>
      <c r="EN194" s="95"/>
      <c r="EO194" s="95"/>
      <c r="EP194" s="95"/>
      <c r="EQ194" s="93"/>
      <c r="ER194" s="93"/>
      <c r="ES194" s="93"/>
      <c r="ET194" s="93"/>
      <c r="EU194" s="93"/>
    </row>
    <row r="195" spans="1:151" x14ac:dyDescent="0.25">
      <c r="A195" s="17"/>
      <c r="B195" s="17"/>
      <c r="C195" s="97"/>
      <c r="D195" s="98"/>
      <c r="E195" s="17"/>
      <c r="F195" s="17"/>
      <c r="G195" s="17"/>
      <c r="H195" s="17"/>
      <c r="I195" s="17"/>
      <c r="J195" s="97"/>
      <c r="K195" s="97"/>
      <c r="L195" s="97"/>
      <c r="M195" s="97"/>
      <c r="N195" s="17"/>
      <c r="O195" s="97"/>
      <c r="P195" s="9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8"/>
      <c r="AP195" s="17"/>
      <c r="AQ195" s="17"/>
      <c r="AR195" s="17"/>
      <c r="AS195" s="17"/>
      <c r="AT195" s="18"/>
      <c r="AU195" s="17"/>
      <c r="AV195" s="17"/>
      <c r="AW195" s="17"/>
      <c r="AX195" s="17"/>
      <c r="AY195" s="17"/>
      <c r="AZ195" s="18"/>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99"/>
      <c r="CC195" s="99"/>
      <c r="CD195" s="99"/>
      <c r="CE195" s="100"/>
      <c r="CF195" s="100"/>
      <c r="CG195" s="17"/>
      <c r="CH195" s="93"/>
      <c r="CI195" s="93"/>
      <c r="CJ195" s="93"/>
      <c r="CK195" s="93"/>
      <c r="CL195" s="93"/>
      <c r="CM195" s="93"/>
      <c r="CN195" s="93"/>
      <c r="CO195" s="94"/>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5"/>
      <c r="EN195" s="95"/>
      <c r="EO195" s="95"/>
      <c r="EP195" s="95"/>
      <c r="EQ195" s="93"/>
      <c r="ER195" s="93"/>
      <c r="ES195" s="93"/>
      <c r="ET195" s="93"/>
      <c r="EU195" s="93"/>
    </row>
    <row r="196" spans="1:151" x14ac:dyDescent="0.25">
      <c r="A196" s="17"/>
      <c r="B196" s="17"/>
      <c r="C196" s="97"/>
      <c r="D196" s="98"/>
      <c r="E196" s="17"/>
      <c r="F196" s="17"/>
      <c r="G196" s="17"/>
      <c r="H196" s="17"/>
      <c r="I196" s="17"/>
      <c r="J196" s="97"/>
      <c r="K196" s="97"/>
      <c r="L196" s="97"/>
      <c r="M196" s="97"/>
      <c r="N196" s="17"/>
      <c r="O196" s="97"/>
      <c r="P196" s="9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8"/>
      <c r="AP196" s="17"/>
      <c r="AQ196" s="17"/>
      <c r="AR196" s="17"/>
      <c r="AS196" s="17"/>
      <c r="AT196" s="18"/>
      <c r="AU196" s="17"/>
      <c r="AV196" s="17"/>
      <c r="AW196" s="17"/>
      <c r="AX196" s="17"/>
      <c r="AY196" s="17"/>
      <c r="AZ196" s="18"/>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99"/>
      <c r="CC196" s="99"/>
      <c r="CD196" s="99"/>
      <c r="CE196" s="100"/>
      <c r="CF196" s="100"/>
      <c r="CG196" s="17"/>
      <c r="CH196" s="93"/>
      <c r="CI196" s="93"/>
      <c r="CJ196" s="93"/>
      <c r="CK196" s="93"/>
      <c r="CL196" s="93"/>
      <c r="CM196" s="93"/>
      <c r="CN196" s="93"/>
      <c r="CO196" s="94"/>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5"/>
      <c r="EN196" s="95"/>
      <c r="EO196" s="95"/>
      <c r="EP196" s="95"/>
      <c r="EQ196" s="93"/>
      <c r="ER196" s="93"/>
      <c r="ES196" s="93"/>
      <c r="ET196" s="93"/>
      <c r="EU196" s="93"/>
    </row>
    <row r="197" spans="1:151" x14ac:dyDescent="0.25">
      <c r="A197" s="17"/>
      <c r="B197" s="17"/>
      <c r="C197" s="97"/>
      <c r="D197" s="98"/>
      <c r="E197" s="17"/>
      <c r="F197" s="17"/>
      <c r="G197" s="17"/>
      <c r="H197" s="17"/>
      <c r="I197" s="17"/>
      <c r="J197" s="97"/>
      <c r="K197" s="97"/>
      <c r="L197" s="97"/>
      <c r="M197" s="97"/>
      <c r="N197" s="17"/>
      <c r="O197" s="97"/>
      <c r="P197" s="9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8"/>
      <c r="AP197" s="17"/>
      <c r="AQ197" s="17"/>
      <c r="AR197" s="17"/>
      <c r="AS197" s="17"/>
      <c r="AT197" s="18"/>
      <c r="AU197" s="17"/>
      <c r="AV197" s="17"/>
      <c r="AW197" s="17"/>
      <c r="AX197" s="17"/>
      <c r="AY197" s="17"/>
      <c r="AZ197" s="18"/>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99"/>
      <c r="CC197" s="99"/>
      <c r="CD197" s="99"/>
      <c r="CE197" s="100"/>
      <c r="CF197" s="100"/>
      <c r="CG197" s="17"/>
      <c r="CH197" s="93"/>
      <c r="CI197" s="93"/>
      <c r="CJ197" s="93"/>
      <c r="CK197" s="93"/>
      <c r="CL197" s="93"/>
      <c r="CM197" s="93"/>
      <c r="CN197" s="93"/>
      <c r="CO197" s="94"/>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5"/>
      <c r="EN197" s="95"/>
      <c r="EO197" s="95"/>
      <c r="EP197" s="95"/>
      <c r="EQ197" s="93"/>
      <c r="ER197" s="93"/>
      <c r="ES197" s="93"/>
      <c r="ET197" s="93"/>
      <c r="EU197" s="93"/>
    </row>
    <row r="198" spans="1:151" x14ac:dyDescent="0.25">
      <c r="A198" s="17"/>
      <c r="B198" s="17"/>
      <c r="C198" s="97"/>
      <c r="D198" s="98"/>
      <c r="E198" s="17"/>
      <c r="F198" s="17"/>
      <c r="G198" s="17"/>
      <c r="H198" s="17"/>
      <c r="I198" s="17"/>
      <c r="J198" s="97"/>
      <c r="K198" s="97"/>
      <c r="L198" s="97"/>
      <c r="M198" s="97"/>
      <c r="N198" s="17"/>
      <c r="O198" s="97"/>
      <c r="P198" s="9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8"/>
      <c r="AP198" s="17"/>
      <c r="AQ198" s="17"/>
      <c r="AR198" s="17"/>
      <c r="AS198" s="17"/>
      <c r="AT198" s="18"/>
      <c r="AU198" s="17"/>
      <c r="AV198" s="17"/>
      <c r="AW198" s="17"/>
      <c r="AX198" s="17"/>
      <c r="AY198" s="17"/>
      <c r="AZ198" s="18"/>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99"/>
      <c r="CC198" s="99"/>
      <c r="CD198" s="99"/>
      <c r="CE198" s="100"/>
      <c r="CF198" s="100"/>
      <c r="CG198" s="17"/>
      <c r="CH198" s="93"/>
      <c r="CI198" s="93"/>
      <c r="CJ198" s="93"/>
      <c r="CK198" s="93"/>
      <c r="CL198" s="93"/>
      <c r="CM198" s="93"/>
      <c r="CN198" s="93"/>
      <c r="CO198" s="94"/>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5"/>
      <c r="EN198" s="95"/>
      <c r="EO198" s="95"/>
      <c r="EP198" s="95"/>
      <c r="EQ198" s="93"/>
      <c r="ER198" s="93"/>
      <c r="ES198" s="93"/>
      <c r="ET198" s="93"/>
      <c r="EU198" s="93"/>
    </row>
    <row r="199" spans="1:151" x14ac:dyDescent="0.25">
      <c r="A199" s="17"/>
      <c r="B199" s="17"/>
      <c r="C199" s="97"/>
      <c r="D199" s="98"/>
      <c r="E199" s="17"/>
      <c r="F199" s="17"/>
      <c r="G199" s="17"/>
      <c r="H199" s="17"/>
      <c r="I199" s="17"/>
      <c r="J199" s="97"/>
      <c r="K199" s="97"/>
      <c r="L199" s="97"/>
      <c r="M199" s="97"/>
      <c r="N199" s="17"/>
      <c r="O199" s="97"/>
      <c r="P199" s="9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8"/>
      <c r="AP199" s="17"/>
      <c r="AQ199" s="17"/>
      <c r="AR199" s="17"/>
      <c r="AS199" s="17"/>
      <c r="AT199" s="18"/>
      <c r="AU199" s="17"/>
      <c r="AV199" s="17"/>
      <c r="AW199" s="17"/>
      <c r="AX199" s="17"/>
      <c r="AY199" s="17"/>
      <c r="AZ199" s="18"/>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99"/>
      <c r="CC199" s="99"/>
      <c r="CD199" s="99"/>
      <c r="CE199" s="100"/>
      <c r="CF199" s="100"/>
      <c r="CG199" s="17"/>
      <c r="CH199" s="93"/>
      <c r="CI199" s="93"/>
      <c r="CJ199" s="93"/>
      <c r="CK199" s="93"/>
      <c r="CL199" s="93"/>
      <c r="CM199" s="93"/>
      <c r="CN199" s="93"/>
      <c r="CO199" s="94"/>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5"/>
      <c r="EN199" s="95"/>
      <c r="EO199" s="95"/>
      <c r="EP199" s="95"/>
      <c r="EQ199" s="93"/>
      <c r="ER199" s="93"/>
      <c r="ES199" s="93"/>
      <c r="ET199" s="93"/>
      <c r="EU199" s="93"/>
    </row>
    <row r="200" spans="1:151" x14ac:dyDescent="0.25">
      <c r="A200" s="17"/>
      <c r="B200" s="17"/>
      <c r="C200" s="97"/>
      <c r="D200" s="98"/>
      <c r="E200" s="17"/>
      <c r="F200" s="17"/>
      <c r="G200" s="17"/>
      <c r="H200" s="17"/>
      <c r="I200" s="17"/>
      <c r="J200" s="97"/>
      <c r="K200" s="97"/>
      <c r="L200" s="97"/>
      <c r="M200" s="97"/>
      <c r="N200" s="17"/>
      <c r="O200" s="97"/>
      <c r="P200" s="9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8"/>
      <c r="AP200" s="17"/>
      <c r="AQ200" s="17"/>
      <c r="AR200" s="17"/>
      <c r="AS200" s="17"/>
      <c r="AT200" s="18"/>
      <c r="AU200" s="17"/>
      <c r="AV200" s="17"/>
      <c r="AW200" s="17"/>
      <c r="AX200" s="17"/>
      <c r="AY200" s="17"/>
      <c r="AZ200" s="18"/>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99"/>
      <c r="CC200" s="99"/>
      <c r="CD200" s="99"/>
      <c r="CE200" s="100"/>
      <c r="CF200" s="100"/>
      <c r="CG200" s="17"/>
      <c r="CH200" s="93"/>
      <c r="CI200" s="93"/>
      <c r="CJ200" s="93"/>
      <c r="CK200" s="93"/>
      <c r="CL200" s="93"/>
      <c r="CM200" s="93"/>
      <c r="CN200" s="93"/>
      <c r="CO200" s="94"/>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5"/>
      <c r="EN200" s="95"/>
      <c r="EO200" s="95"/>
      <c r="EP200" s="95"/>
      <c r="EQ200" s="93"/>
      <c r="ER200" s="93"/>
      <c r="ES200" s="93"/>
      <c r="ET200" s="93"/>
      <c r="EU200" s="93"/>
    </row>
    <row r="201" spans="1:151" x14ac:dyDescent="0.25">
      <c r="A201" s="17"/>
      <c r="B201" s="17"/>
      <c r="C201" s="97"/>
      <c r="D201" s="98"/>
      <c r="E201" s="17"/>
      <c r="F201" s="17"/>
      <c r="G201" s="17"/>
      <c r="H201" s="17"/>
      <c r="I201" s="17"/>
      <c r="J201" s="97"/>
      <c r="K201" s="97"/>
      <c r="L201" s="97"/>
      <c r="M201" s="97"/>
      <c r="N201" s="17"/>
      <c r="O201" s="97"/>
      <c r="P201" s="9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8"/>
      <c r="AP201" s="17"/>
      <c r="AQ201" s="17"/>
      <c r="AR201" s="17"/>
      <c r="AS201" s="17"/>
      <c r="AT201" s="18"/>
      <c r="AU201" s="17"/>
      <c r="AV201" s="17"/>
      <c r="AW201" s="17"/>
      <c r="AX201" s="17"/>
      <c r="AY201" s="17"/>
      <c r="AZ201" s="18"/>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99"/>
      <c r="CC201" s="99"/>
      <c r="CD201" s="99"/>
      <c r="CE201" s="100"/>
      <c r="CF201" s="100"/>
      <c r="CG201" s="17"/>
      <c r="CH201" s="93"/>
      <c r="CI201" s="93"/>
      <c r="CJ201" s="93"/>
      <c r="CK201" s="93"/>
      <c r="CL201" s="93"/>
      <c r="CM201" s="93"/>
      <c r="CN201" s="93"/>
      <c r="CO201" s="94"/>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5"/>
      <c r="EN201" s="95"/>
      <c r="EO201" s="95"/>
      <c r="EP201" s="95"/>
      <c r="EQ201" s="93"/>
      <c r="ER201" s="93"/>
      <c r="ES201" s="93"/>
      <c r="ET201" s="93"/>
      <c r="EU201" s="93"/>
    </row>
    <row r="202" spans="1:151" x14ac:dyDescent="0.25">
      <c r="A202" s="17"/>
      <c r="B202" s="17"/>
      <c r="C202" s="97"/>
      <c r="D202" s="98"/>
      <c r="E202" s="17"/>
      <c r="F202" s="17"/>
      <c r="G202" s="17"/>
      <c r="H202" s="17"/>
      <c r="I202" s="17"/>
      <c r="J202" s="97"/>
      <c r="K202" s="97"/>
      <c r="L202" s="97"/>
      <c r="M202" s="97"/>
      <c r="N202" s="17"/>
      <c r="O202" s="97"/>
      <c r="P202" s="9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8"/>
      <c r="AP202" s="17"/>
      <c r="AQ202" s="17"/>
      <c r="AR202" s="17"/>
      <c r="AS202" s="17"/>
      <c r="AT202" s="18"/>
      <c r="AU202" s="17"/>
      <c r="AV202" s="17"/>
      <c r="AW202" s="17"/>
      <c r="AX202" s="17"/>
      <c r="AY202" s="17"/>
      <c r="AZ202" s="18"/>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99"/>
      <c r="CC202" s="99"/>
      <c r="CD202" s="99"/>
      <c r="CE202" s="100"/>
      <c r="CF202" s="100"/>
      <c r="CG202" s="17"/>
      <c r="CH202" s="93"/>
      <c r="CI202" s="93"/>
      <c r="CJ202" s="93"/>
      <c r="CK202" s="93"/>
      <c r="CL202" s="93"/>
      <c r="CM202" s="93"/>
      <c r="CN202" s="93"/>
      <c r="CO202" s="94"/>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5"/>
      <c r="EN202" s="95"/>
      <c r="EO202" s="95"/>
      <c r="EP202" s="95"/>
      <c r="EQ202" s="93"/>
      <c r="ER202" s="93"/>
      <c r="ES202" s="93"/>
      <c r="ET202" s="93"/>
      <c r="EU202" s="93"/>
    </row>
    <row r="203" spans="1:151" x14ac:dyDescent="0.25">
      <c r="A203" s="17"/>
      <c r="B203" s="17"/>
      <c r="C203" s="97"/>
      <c r="D203" s="98"/>
      <c r="E203" s="17"/>
      <c r="F203" s="17"/>
      <c r="G203" s="17"/>
      <c r="H203" s="17"/>
      <c r="I203" s="17"/>
      <c r="J203" s="97"/>
      <c r="K203" s="97"/>
      <c r="L203" s="97"/>
      <c r="M203" s="97"/>
      <c r="N203" s="17"/>
      <c r="O203" s="97"/>
      <c r="P203" s="9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8"/>
      <c r="AP203" s="17"/>
      <c r="AQ203" s="17"/>
      <c r="AR203" s="17"/>
      <c r="AS203" s="17"/>
      <c r="AT203" s="18"/>
      <c r="AU203" s="17"/>
      <c r="AV203" s="17"/>
      <c r="AW203" s="17"/>
      <c r="AX203" s="17"/>
      <c r="AY203" s="17"/>
      <c r="AZ203" s="18"/>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99"/>
      <c r="CC203" s="99"/>
      <c r="CD203" s="99"/>
      <c r="CE203" s="100"/>
      <c r="CF203" s="100"/>
      <c r="CG203" s="17"/>
      <c r="CH203" s="93"/>
      <c r="CI203" s="93"/>
      <c r="CJ203" s="93"/>
      <c r="CK203" s="93"/>
      <c r="CL203" s="93"/>
      <c r="CM203" s="93"/>
      <c r="CN203" s="93"/>
      <c r="CO203" s="94"/>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5"/>
      <c r="EN203" s="95"/>
      <c r="EO203" s="95"/>
      <c r="EP203" s="95"/>
      <c r="EQ203" s="93"/>
      <c r="ER203" s="93"/>
      <c r="ES203" s="93"/>
      <c r="ET203" s="93"/>
      <c r="EU203" s="93"/>
    </row>
    <row r="204" spans="1:151" x14ac:dyDescent="0.25">
      <c r="A204" s="17"/>
      <c r="B204" s="17"/>
      <c r="C204" s="97"/>
      <c r="D204" s="98"/>
      <c r="E204" s="17"/>
      <c r="F204" s="17"/>
      <c r="G204" s="17"/>
      <c r="H204" s="17"/>
      <c r="I204" s="17"/>
      <c r="J204" s="97"/>
      <c r="K204" s="97"/>
      <c r="L204" s="97"/>
      <c r="M204" s="97"/>
      <c r="N204" s="17"/>
      <c r="O204" s="97"/>
      <c r="P204" s="9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8"/>
      <c r="AP204" s="17"/>
      <c r="AQ204" s="17"/>
      <c r="AR204" s="17"/>
      <c r="AS204" s="17"/>
      <c r="AT204" s="18"/>
      <c r="AU204" s="17"/>
      <c r="AV204" s="17"/>
      <c r="AW204" s="17"/>
      <c r="AX204" s="17"/>
      <c r="AY204" s="17"/>
      <c r="AZ204" s="18"/>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99"/>
      <c r="CC204" s="99"/>
      <c r="CD204" s="99"/>
      <c r="CE204" s="100"/>
      <c r="CF204" s="100"/>
      <c r="CG204" s="17"/>
      <c r="CH204" s="93"/>
      <c r="CI204" s="93"/>
      <c r="CJ204" s="93"/>
      <c r="CK204" s="93"/>
      <c r="CL204" s="93"/>
      <c r="CM204" s="93"/>
      <c r="CN204" s="93"/>
      <c r="CO204" s="94"/>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5"/>
      <c r="EN204" s="95"/>
      <c r="EO204" s="95"/>
      <c r="EP204" s="95"/>
      <c r="EQ204" s="93"/>
      <c r="ER204" s="93"/>
      <c r="ES204" s="93"/>
      <c r="ET204" s="93"/>
      <c r="EU204" s="93"/>
    </row>
    <row r="205" spans="1:151" x14ac:dyDescent="0.25">
      <c r="A205" s="17"/>
      <c r="B205" s="17"/>
      <c r="C205" s="97"/>
      <c r="D205" s="98"/>
      <c r="E205" s="17"/>
      <c r="F205" s="17"/>
      <c r="G205" s="17"/>
      <c r="H205" s="17"/>
      <c r="I205" s="17"/>
      <c r="J205" s="97"/>
      <c r="K205" s="97"/>
      <c r="L205" s="97"/>
      <c r="M205" s="97"/>
      <c r="N205" s="17"/>
      <c r="O205" s="97"/>
      <c r="P205" s="9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8"/>
      <c r="AP205" s="17"/>
      <c r="AQ205" s="17"/>
      <c r="AR205" s="17"/>
      <c r="AS205" s="17"/>
      <c r="AT205" s="18"/>
      <c r="AU205" s="17"/>
      <c r="AV205" s="17"/>
      <c r="AW205" s="17"/>
      <c r="AX205" s="17"/>
      <c r="AY205" s="17"/>
      <c r="AZ205" s="18"/>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99"/>
      <c r="CC205" s="99"/>
      <c r="CD205" s="99"/>
      <c r="CE205" s="100"/>
      <c r="CF205" s="100"/>
      <c r="CG205" s="17"/>
      <c r="CH205" s="93"/>
      <c r="CI205" s="93"/>
      <c r="CJ205" s="93"/>
      <c r="CK205" s="93"/>
      <c r="CL205" s="93"/>
      <c r="CM205" s="93"/>
      <c r="CN205" s="93"/>
      <c r="CO205" s="94"/>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5"/>
      <c r="EN205" s="95"/>
      <c r="EO205" s="95"/>
      <c r="EP205" s="95"/>
      <c r="EQ205" s="93"/>
      <c r="ER205" s="93"/>
      <c r="ES205" s="93"/>
      <c r="ET205" s="93"/>
      <c r="EU205" s="93"/>
    </row>
    <row r="206" spans="1:151" x14ac:dyDescent="0.25">
      <c r="A206" s="17"/>
      <c r="B206" s="17"/>
      <c r="C206" s="97"/>
      <c r="D206" s="98"/>
      <c r="E206" s="17"/>
      <c r="F206" s="17"/>
      <c r="G206" s="17"/>
      <c r="H206" s="17"/>
      <c r="I206" s="17"/>
      <c r="J206" s="97"/>
      <c r="K206" s="97"/>
      <c r="L206" s="97"/>
      <c r="M206" s="97"/>
      <c r="N206" s="17"/>
      <c r="O206" s="97"/>
      <c r="P206" s="9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8"/>
      <c r="AP206" s="17"/>
      <c r="AQ206" s="17"/>
      <c r="AR206" s="17"/>
      <c r="AS206" s="17"/>
      <c r="AT206" s="18"/>
      <c r="AU206" s="17"/>
      <c r="AV206" s="17"/>
      <c r="AW206" s="17"/>
      <c r="AX206" s="17"/>
      <c r="AY206" s="17"/>
      <c r="AZ206" s="18"/>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99"/>
      <c r="CC206" s="99"/>
      <c r="CD206" s="99"/>
      <c r="CE206" s="100"/>
      <c r="CF206" s="100"/>
      <c r="CG206" s="17"/>
      <c r="CH206" s="93"/>
      <c r="CI206" s="93"/>
      <c r="CJ206" s="93"/>
      <c r="CK206" s="93"/>
      <c r="CL206" s="93"/>
      <c r="CM206" s="93"/>
      <c r="CN206" s="93"/>
      <c r="CO206" s="94"/>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5"/>
      <c r="EN206" s="95"/>
      <c r="EO206" s="95"/>
      <c r="EP206" s="95"/>
      <c r="EQ206" s="93"/>
      <c r="ER206" s="93"/>
      <c r="ES206" s="93"/>
      <c r="ET206" s="93"/>
      <c r="EU206" s="93"/>
    </row>
    <row r="207" spans="1:151" x14ac:dyDescent="0.25">
      <c r="A207" s="17"/>
      <c r="B207" s="17"/>
      <c r="C207" s="97"/>
      <c r="D207" s="98"/>
      <c r="E207" s="17"/>
      <c r="F207" s="17"/>
      <c r="G207" s="17"/>
      <c r="H207" s="17"/>
      <c r="I207" s="17"/>
      <c r="J207" s="97"/>
      <c r="K207" s="97"/>
      <c r="L207" s="97"/>
      <c r="M207" s="97"/>
      <c r="N207" s="17"/>
      <c r="O207" s="97"/>
      <c r="P207" s="9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8"/>
      <c r="AP207" s="17"/>
      <c r="AQ207" s="17"/>
      <c r="AR207" s="17"/>
      <c r="AS207" s="17"/>
      <c r="AT207" s="18"/>
      <c r="AU207" s="17"/>
      <c r="AV207" s="17"/>
      <c r="AW207" s="17"/>
      <c r="AX207" s="17"/>
      <c r="AY207" s="17"/>
      <c r="AZ207" s="18"/>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99"/>
      <c r="CC207" s="99"/>
      <c r="CD207" s="99"/>
      <c r="CE207" s="100"/>
      <c r="CF207" s="100"/>
      <c r="CG207" s="17"/>
      <c r="CH207" s="93"/>
      <c r="CI207" s="93"/>
      <c r="CJ207" s="93"/>
      <c r="CK207" s="93"/>
      <c r="CL207" s="93"/>
      <c r="CM207" s="93"/>
      <c r="CN207" s="93"/>
      <c r="CO207" s="94"/>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5"/>
      <c r="EN207" s="95"/>
      <c r="EO207" s="95"/>
      <c r="EP207" s="95"/>
      <c r="EQ207" s="93"/>
      <c r="ER207" s="93"/>
      <c r="ES207" s="93"/>
      <c r="ET207" s="93"/>
      <c r="EU207" s="93"/>
    </row>
    <row r="208" spans="1:151" x14ac:dyDescent="0.25">
      <c r="A208" s="17"/>
      <c r="B208" s="17"/>
      <c r="C208" s="97"/>
      <c r="D208" s="98"/>
      <c r="E208" s="17"/>
      <c r="F208" s="17"/>
      <c r="G208" s="17"/>
      <c r="H208" s="17"/>
      <c r="I208" s="17"/>
      <c r="J208" s="97"/>
      <c r="K208" s="97"/>
      <c r="L208" s="97"/>
      <c r="M208" s="97"/>
      <c r="N208" s="17"/>
      <c r="O208" s="97"/>
      <c r="P208" s="9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8"/>
      <c r="AP208" s="17"/>
      <c r="AQ208" s="17"/>
      <c r="AR208" s="17"/>
      <c r="AS208" s="17"/>
      <c r="AT208" s="18"/>
      <c r="AU208" s="17"/>
      <c r="AV208" s="17"/>
      <c r="AW208" s="17"/>
      <c r="AX208" s="17"/>
      <c r="AY208" s="17"/>
      <c r="AZ208" s="18"/>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99"/>
      <c r="CC208" s="99"/>
      <c r="CD208" s="99"/>
      <c r="CE208" s="100"/>
      <c r="CF208" s="100"/>
      <c r="CG208" s="17"/>
      <c r="CH208" s="93"/>
      <c r="CI208" s="93"/>
      <c r="CJ208" s="93"/>
      <c r="CK208" s="93"/>
      <c r="CL208" s="93"/>
      <c r="CM208" s="93"/>
      <c r="CN208" s="93"/>
      <c r="CO208" s="94"/>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5"/>
      <c r="EN208" s="95"/>
      <c r="EO208" s="95"/>
      <c r="EP208" s="95"/>
      <c r="EQ208" s="93"/>
      <c r="ER208" s="93"/>
      <c r="ES208" s="93"/>
      <c r="ET208" s="93"/>
      <c r="EU208" s="93"/>
    </row>
    <row r="209" spans="1:151" x14ac:dyDescent="0.25">
      <c r="A209" s="17"/>
      <c r="B209" s="17"/>
      <c r="C209" s="97"/>
      <c r="D209" s="98"/>
      <c r="E209" s="17"/>
      <c r="F209" s="17"/>
      <c r="G209" s="17"/>
      <c r="H209" s="17"/>
      <c r="I209" s="17"/>
      <c r="J209" s="97"/>
      <c r="K209" s="97"/>
      <c r="L209" s="97"/>
      <c r="M209" s="97"/>
      <c r="N209" s="17"/>
      <c r="O209" s="97"/>
      <c r="P209" s="9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8"/>
      <c r="AP209" s="17"/>
      <c r="AQ209" s="17"/>
      <c r="AR209" s="17"/>
      <c r="AS209" s="17"/>
      <c r="AT209" s="18"/>
      <c r="AU209" s="17"/>
      <c r="AV209" s="17"/>
      <c r="AW209" s="17"/>
      <c r="AX209" s="17"/>
      <c r="AY209" s="17"/>
      <c r="AZ209" s="18"/>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99"/>
      <c r="CC209" s="99"/>
      <c r="CD209" s="99"/>
      <c r="CE209" s="100"/>
      <c r="CF209" s="100"/>
      <c r="CG209" s="17"/>
      <c r="CH209" s="93"/>
      <c r="CI209" s="93"/>
      <c r="CJ209" s="93"/>
      <c r="CK209" s="93"/>
      <c r="CL209" s="93"/>
      <c r="CM209" s="93"/>
      <c r="CN209" s="93"/>
      <c r="CO209" s="94"/>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5"/>
      <c r="EN209" s="95"/>
      <c r="EO209" s="95"/>
      <c r="EP209" s="95"/>
      <c r="EQ209" s="93"/>
      <c r="ER209" s="93"/>
      <c r="ES209" s="93"/>
      <c r="ET209" s="93"/>
      <c r="EU209" s="93"/>
    </row>
    <row r="210" spans="1:151" x14ac:dyDescent="0.25">
      <c r="A210" s="17"/>
      <c r="B210" s="17"/>
      <c r="C210" s="97"/>
      <c r="D210" s="98"/>
      <c r="E210" s="17"/>
      <c r="F210" s="17"/>
      <c r="G210" s="17"/>
      <c r="H210" s="17"/>
      <c r="I210" s="17"/>
      <c r="J210" s="97"/>
      <c r="K210" s="97"/>
      <c r="L210" s="97"/>
      <c r="M210" s="97"/>
      <c r="N210" s="17"/>
      <c r="O210" s="97"/>
      <c r="P210" s="9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8"/>
      <c r="AP210" s="17"/>
      <c r="AQ210" s="17"/>
      <c r="AR210" s="17"/>
      <c r="AS210" s="17"/>
      <c r="AT210" s="18"/>
      <c r="AU210" s="17"/>
      <c r="AV210" s="17"/>
      <c r="AW210" s="17"/>
      <c r="AX210" s="17"/>
      <c r="AY210" s="17"/>
      <c r="AZ210" s="18"/>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99"/>
      <c r="CC210" s="99"/>
      <c r="CD210" s="99"/>
      <c r="CE210" s="100"/>
      <c r="CF210" s="100"/>
      <c r="CG210" s="17"/>
      <c r="CH210" s="93"/>
      <c r="CI210" s="93"/>
      <c r="CJ210" s="93"/>
      <c r="CK210" s="93"/>
      <c r="CL210" s="93"/>
      <c r="CM210" s="93"/>
      <c r="CN210" s="93"/>
      <c r="CO210" s="94"/>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5"/>
      <c r="EN210" s="95"/>
      <c r="EO210" s="95"/>
      <c r="EP210" s="95"/>
      <c r="EQ210" s="93"/>
      <c r="ER210" s="93"/>
      <c r="ES210" s="93"/>
      <c r="ET210" s="93"/>
      <c r="EU210" s="93"/>
    </row>
    <row r="211" spans="1:151" x14ac:dyDescent="0.25">
      <c r="A211" s="17"/>
      <c r="B211" s="17"/>
      <c r="C211" s="97"/>
      <c r="D211" s="98"/>
      <c r="E211" s="17"/>
      <c r="F211" s="17"/>
      <c r="G211" s="17"/>
      <c r="H211" s="17"/>
      <c r="I211" s="17"/>
      <c r="J211" s="97"/>
      <c r="K211" s="97"/>
      <c r="L211" s="97"/>
      <c r="M211" s="97"/>
      <c r="N211" s="17"/>
      <c r="O211" s="97"/>
      <c r="P211" s="9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8"/>
      <c r="AP211" s="17"/>
      <c r="AQ211" s="17"/>
      <c r="AR211" s="17"/>
      <c r="AS211" s="17"/>
      <c r="AT211" s="18"/>
      <c r="AU211" s="17"/>
      <c r="AV211" s="17"/>
      <c r="AW211" s="17"/>
      <c r="AX211" s="17"/>
      <c r="AY211" s="17"/>
      <c r="AZ211" s="18"/>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99"/>
      <c r="CC211" s="99"/>
      <c r="CD211" s="99"/>
      <c r="CE211" s="100"/>
      <c r="CF211" s="100"/>
      <c r="CG211" s="17"/>
      <c r="CH211" s="93"/>
      <c r="CI211" s="93"/>
      <c r="CJ211" s="93"/>
      <c r="CK211" s="93"/>
      <c r="CL211" s="93"/>
      <c r="CM211" s="93"/>
      <c r="CN211" s="93"/>
      <c r="CO211" s="94"/>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5"/>
      <c r="EN211" s="95"/>
      <c r="EO211" s="95"/>
      <c r="EP211" s="95"/>
      <c r="EQ211" s="93"/>
      <c r="ER211" s="93"/>
      <c r="ES211" s="93"/>
      <c r="ET211" s="93"/>
      <c r="EU211" s="93"/>
    </row>
    <row r="212" spans="1:151" x14ac:dyDescent="0.25">
      <c r="A212" s="17"/>
      <c r="B212" s="17"/>
      <c r="C212" s="97"/>
      <c r="D212" s="98"/>
      <c r="E212" s="17"/>
      <c r="F212" s="17"/>
      <c r="G212" s="17"/>
      <c r="H212" s="17"/>
      <c r="I212" s="17"/>
      <c r="J212" s="97"/>
      <c r="K212" s="97"/>
      <c r="L212" s="97"/>
      <c r="M212" s="97"/>
      <c r="N212" s="17"/>
      <c r="O212" s="97"/>
      <c r="P212" s="9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8"/>
      <c r="AP212" s="17"/>
      <c r="AQ212" s="17"/>
      <c r="AR212" s="17"/>
      <c r="AS212" s="17"/>
      <c r="AT212" s="18"/>
      <c r="AU212" s="17"/>
      <c r="AV212" s="17"/>
      <c r="AW212" s="17"/>
      <c r="AX212" s="17"/>
      <c r="AY212" s="17"/>
      <c r="AZ212" s="18"/>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99"/>
      <c r="CC212" s="99"/>
      <c r="CD212" s="99"/>
      <c r="CE212" s="100"/>
      <c r="CF212" s="100"/>
      <c r="CG212" s="17"/>
      <c r="CH212" s="93"/>
      <c r="CI212" s="93"/>
      <c r="CJ212" s="93"/>
      <c r="CK212" s="93"/>
      <c r="CL212" s="93"/>
      <c r="CM212" s="93"/>
      <c r="CN212" s="93"/>
      <c r="CO212" s="94"/>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5"/>
      <c r="EN212" s="95"/>
      <c r="EO212" s="95"/>
      <c r="EP212" s="95"/>
      <c r="EQ212" s="93"/>
      <c r="ER212" s="93"/>
      <c r="ES212" s="93"/>
      <c r="ET212" s="93"/>
      <c r="EU212" s="93"/>
    </row>
    <row r="213" spans="1:151" x14ac:dyDescent="0.25">
      <c r="A213" s="17"/>
      <c r="B213" s="17"/>
      <c r="C213" s="97"/>
      <c r="D213" s="98"/>
      <c r="E213" s="17"/>
      <c r="F213" s="17"/>
      <c r="G213" s="17"/>
      <c r="H213" s="17"/>
      <c r="I213" s="17"/>
      <c r="J213" s="97"/>
      <c r="K213" s="97"/>
      <c r="L213" s="97"/>
      <c r="M213" s="97"/>
      <c r="N213" s="17"/>
      <c r="O213" s="97"/>
      <c r="P213" s="9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8"/>
      <c r="AP213" s="17"/>
      <c r="AQ213" s="17"/>
      <c r="AR213" s="17"/>
      <c r="AS213" s="17"/>
      <c r="AT213" s="18"/>
      <c r="AU213" s="17"/>
      <c r="AV213" s="17"/>
      <c r="AW213" s="17"/>
      <c r="AX213" s="17"/>
      <c r="AY213" s="17"/>
      <c r="AZ213" s="18"/>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99"/>
      <c r="CC213" s="99"/>
      <c r="CD213" s="99"/>
      <c r="CE213" s="100"/>
      <c r="CF213" s="100"/>
      <c r="CG213" s="17"/>
      <c r="CH213" s="93"/>
      <c r="CI213" s="93"/>
      <c r="CJ213" s="93"/>
      <c r="CK213" s="93"/>
      <c r="CL213" s="93"/>
      <c r="CM213" s="93"/>
      <c r="CN213" s="93"/>
      <c r="CO213" s="94"/>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5"/>
      <c r="EN213" s="95"/>
      <c r="EO213" s="95"/>
      <c r="EP213" s="95"/>
      <c r="EQ213" s="93"/>
      <c r="ER213" s="93"/>
      <c r="ES213" s="93"/>
      <c r="ET213" s="93"/>
      <c r="EU213" s="93"/>
    </row>
    <row r="214" spans="1:151" x14ac:dyDescent="0.25">
      <c r="A214" s="17"/>
      <c r="B214" s="17"/>
      <c r="C214" s="97"/>
      <c r="D214" s="98"/>
      <c r="E214" s="17"/>
      <c r="F214" s="17"/>
      <c r="G214" s="17"/>
      <c r="H214" s="17"/>
      <c r="I214" s="17"/>
      <c r="J214" s="97"/>
      <c r="K214" s="97"/>
      <c r="L214" s="97"/>
      <c r="M214" s="97"/>
      <c r="N214" s="17"/>
      <c r="O214" s="97"/>
      <c r="P214" s="9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8"/>
      <c r="AP214" s="17"/>
      <c r="AQ214" s="17"/>
      <c r="AR214" s="17"/>
      <c r="AS214" s="17"/>
      <c r="AT214" s="18"/>
      <c r="AU214" s="17"/>
      <c r="AV214" s="17"/>
      <c r="AW214" s="17"/>
      <c r="AX214" s="17"/>
      <c r="AY214" s="17"/>
      <c r="AZ214" s="18"/>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99"/>
      <c r="CC214" s="99"/>
      <c r="CD214" s="99"/>
      <c r="CE214" s="100"/>
      <c r="CF214" s="100"/>
      <c r="CG214" s="17"/>
      <c r="CH214" s="93"/>
      <c r="CI214" s="93"/>
      <c r="CJ214" s="93"/>
      <c r="CK214" s="93"/>
      <c r="CL214" s="93"/>
      <c r="CM214" s="93"/>
      <c r="CN214" s="93"/>
      <c r="CO214" s="94"/>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5"/>
      <c r="EN214" s="95"/>
      <c r="EO214" s="95"/>
      <c r="EP214" s="95"/>
      <c r="EQ214" s="93"/>
      <c r="ER214" s="93"/>
      <c r="ES214" s="93"/>
      <c r="ET214" s="93"/>
      <c r="EU214" s="93"/>
    </row>
    <row r="215" spans="1:151" x14ac:dyDescent="0.25">
      <c r="A215" s="17"/>
      <c r="B215" s="17"/>
      <c r="C215" s="97"/>
      <c r="D215" s="98"/>
      <c r="E215" s="17"/>
      <c r="F215" s="17"/>
      <c r="G215" s="17"/>
      <c r="H215" s="17"/>
      <c r="I215" s="17"/>
      <c r="J215" s="97"/>
      <c r="K215" s="97"/>
      <c r="L215" s="97"/>
      <c r="M215" s="97"/>
      <c r="N215" s="17"/>
      <c r="O215" s="97"/>
      <c r="P215" s="9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8"/>
      <c r="AP215" s="17"/>
      <c r="AQ215" s="17"/>
      <c r="AR215" s="17"/>
      <c r="AS215" s="17"/>
      <c r="AT215" s="18"/>
      <c r="AU215" s="17"/>
      <c r="AV215" s="17"/>
      <c r="AW215" s="17"/>
      <c r="AX215" s="17"/>
      <c r="AY215" s="17"/>
      <c r="AZ215" s="18"/>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99"/>
      <c r="CC215" s="99"/>
      <c r="CD215" s="99"/>
      <c r="CE215" s="100"/>
      <c r="CF215" s="100"/>
      <c r="CG215" s="17"/>
      <c r="CH215" s="93"/>
      <c r="CI215" s="93"/>
      <c r="CJ215" s="93"/>
      <c r="CK215" s="93"/>
      <c r="CL215" s="93"/>
      <c r="CM215" s="93"/>
      <c r="CN215" s="93"/>
      <c r="CO215" s="94"/>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5"/>
      <c r="EN215" s="95"/>
      <c r="EO215" s="95"/>
      <c r="EP215" s="95"/>
      <c r="EQ215" s="93"/>
      <c r="ER215" s="93"/>
      <c r="ES215" s="93"/>
      <c r="ET215" s="93"/>
      <c r="EU215" s="93"/>
    </row>
    <row r="216" spans="1:151" x14ac:dyDescent="0.25">
      <c r="A216" s="17"/>
      <c r="B216" s="17"/>
      <c r="C216" s="97"/>
      <c r="D216" s="98"/>
      <c r="E216" s="17"/>
      <c r="F216" s="17"/>
      <c r="G216" s="17"/>
      <c r="H216" s="17"/>
      <c r="I216" s="17"/>
      <c r="J216" s="97"/>
      <c r="K216" s="97"/>
      <c r="L216" s="97"/>
      <c r="M216" s="97"/>
      <c r="N216" s="17"/>
      <c r="O216" s="97"/>
      <c r="P216" s="9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8"/>
      <c r="AP216" s="17"/>
      <c r="AQ216" s="17"/>
      <c r="AR216" s="17"/>
      <c r="AS216" s="17"/>
      <c r="AT216" s="18"/>
      <c r="AU216" s="17"/>
      <c r="AV216" s="17"/>
      <c r="AW216" s="17"/>
      <c r="AX216" s="17"/>
      <c r="AY216" s="17"/>
      <c r="AZ216" s="18"/>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99"/>
      <c r="CC216" s="99"/>
      <c r="CD216" s="99"/>
      <c r="CE216" s="100"/>
      <c r="CF216" s="100"/>
      <c r="CG216" s="17"/>
      <c r="CH216" s="93"/>
      <c r="CI216" s="93"/>
      <c r="CJ216" s="93"/>
      <c r="CK216" s="93"/>
      <c r="CL216" s="93"/>
      <c r="CM216" s="93"/>
      <c r="CN216" s="93"/>
      <c r="CO216" s="94"/>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5"/>
      <c r="EN216" s="95"/>
      <c r="EO216" s="95"/>
      <c r="EP216" s="95"/>
      <c r="EQ216" s="93"/>
      <c r="ER216" s="93"/>
      <c r="ES216" s="93"/>
      <c r="ET216" s="93"/>
      <c r="EU216" s="93"/>
    </row>
    <row r="217" spans="1:151" x14ac:dyDescent="0.25">
      <c r="A217" s="17"/>
      <c r="B217" s="17"/>
      <c r="C217" s="97"/>
      <c r="D217" s="98"/>
      <c r="E217" s="17"/>
      <c r="F217" s="17"/>
      <c r="G217" s="17"/>
      <c r="H217" s="17"/>
      <c r="I217" s="17"/>
      <c r="J217" s="97"/>
      <c r="K217" s="97"/>
      <c r="L217" s="97"/>
      <c r="M217" s="97"/>
      <c r="N217" s="17"/>
      <c r="O217" s="97"/>
      <c r="P217" s="9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8"/>
      <c r="AP217" s="17"/>
      <c r="AQ217" s="17"/>
      <c r="AR217" s="17"/>
      <c r="AS217" s="17"/>
      <c r="AT217" s="18"/>
      <c r="AU217" s="17"/>
      <c r="AV217" s="17"/>
      <c r="AW217" s="17"/>
      <c r="AX217" s="17"/>
      <c r="AY217" s="17"/>
      <c r="AZ217" s="18"/>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99"/>
      <c r="CC217" s="99"/>
      <c r="CD217" s="99"/>
      <c r="CE217" s="100"/>
      <c r="CF217" s="100"/>
      <c r="CG217" s="17"/>
      <c r="CH217" s="93"/>
      <c r="CI217" s="93"/>
      <c r="CJ217" s="93"/>
      <c r="CK217" s="93"/>
      <c r="CL217" s="93"/>
      <c r="CM217" s="93"/>
      <c r="CN217" s="93"/>
      <c r="CO217" s="94"/>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5"/>
      <c r="EN217" s="95"/>
      <c r="EO217" s="95"/>
      <c r="EP217" s="95"/>
      <c r="EQ217" s="93"/>
      <c r="ER217" s="93"/>
      <c r="ES217" s="93"/>
      <c r="ET217" s="93"/>
      <c r="EU217" s="93"/>
    </row>
    <row r="218" spans="1:151" x14ac:dyDescent="0.25">
      <c r="A218" s="17"/>
      <c r="B218" s="17"/>
      <c r="C218" s="97"/>
      <c r="D218" s="98"/>
      <c r="E218" s="17"/>
      <c r="F218" s="17"/>
      <c r="G218" s="17"/>
      <c r="H218" s="17"/>
      <c r="I218" s="17"/>
      <c r="J218" s="97"/>
      <c r="K218" s="97"/>
      <c r="L218" s="97"/>
      <c r="M218" s="97"/>
      <c r="N218" s="17"/>
      <c r="O218" s="97"/>
      <c r="P218" s="9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8"/>
      <c r="AP218" s="17"/>
      <c r="AQ218" s="17"/>
      <c r="AR218" s="17"/>
      <c r="AS218" s="17"/>
      <c r="AT218" s="18"/>
      <c r="AU218" s="17"/>
      <c r="AV218" s="17"/>
      <c r="AW218" s="17"/>
      <c r="AX218" s="17"/>
      <c r="AY218" s="17"/>
      <c r="AZ218" s="18"/>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99"/>
      <c r="CC218" s="99"/>
      <c r="CD218" s="99"/>
      <c r="CE218" s="100"/>
      <c r="CF218" s="100"/>
      <c r="CG218" s="17"/>
      <c r="CH218" s="93"/>
      <c r="CI218" s="93"/>
      <c r="CJ218" s="93"/>
      <c r="CK218" s="93"/>
      <c r="CL218" s="93"/>
      <c r="CM218" s="93"/>
      <c r="CN218" s="93"/>
      <c r="CO218" s="94"/>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5"/>
      <c r="EN218" s="95"/>
      <c r="EO218" s="95"/>
      <c r="EP218" s="95"/>
      <c r="EQ218" s="93"/>
      <c r="ER218" s="93"/>
      <c r="ES218" s="93"/>
      <c r="ET218" s="93"/>
      <c r="EU218" s="93"/>
    </row>
    <row r="219" spans="1:151" x14ac:dyDescent="0.25">
      <c r="A219" s="17"/>
      <c r="B219" s="17"/>
      <c r="C219" s="97"/>
      <c r="D219" s="98"/>
      <c r="E219" s="17"/>
      <c r="F219" s="17"/>
      <c r="G219" s="17"/>
      <c r="H219" s="17"/>
      <c r="I219" s="17"/>
      <c r="J219" s="97"/>
      <c r="K219" s="97"/>
      <c r="L219" s="97"/>
      <c r="M219" s="97"/>
      <c r="N219" s="17"/>
      <c r="O219" s="97"/>
      <c r="P219" s="9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8"/>
      <c r="AP219" s="17"/>
      <c r="AQ219" s="17"/>
      <c r="AR219" s="17"/>
      <c r="AS219" s="17"/>
      <c r="AT219" s="18"/>
      <c r="AU219" s="17"/>
      <c r="AV219" s="17"/>
      <c r="AW219" s="17"/>
      <c r="AX219" s="17"/>
      <c r="AY219" s="17"/>
      <c r="AZ219" s="18"/>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99"/>
      <c r="CC219" s="99"/>
      <c r="CD219" s="99"/>
      <c r="CE219" s="100"/>
      <c r="CF219" s="100"/>
      <c r="CG219" s="17"/>
      <c r="CH219" s="93"/>
      <c r="CI219" s="93"/>
      <c r="CJ219" s="93"/>
      <c r="CK219" s="93"/>
      <c r="CL219" s="93"/>
      <c r="CM219" s="93"/>
      <c r="CN219" s="93"/>
      <c r="CO219" s="94"/>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5"/>
      <c r="EN219" s="95"/>
      <c r="EO219" s="95"/>
      <c r="EP219" s="95"/>
      <c r="EQ219" s="93"/>
      <c r="ER219" s="93"/>
      <c r="ES219" s="93"/>
      <c r="ET219" s="93"/>
      <c r="EU219" s="93"/>
    </row>
    <row r="220" spans="1:151" x14ac:dyDescent="0.25">
      <c r="A220" s="17"/>
      <c r="B220" s="17"/>
      <c r="C220" s="97"/>
      <c r="D220" s="98"/>
      <c r="E220" s="17"/>
      <c r="F220" s="17"/>
      <c r="G220" s="17"/>
      <c r="H220" s="17"/>
      <c r="I220" s="17"/>
      <c r="J220" s="97"/>
      <c r="K220" s="97"/>
      <c r="L220" s="97"/>
      <c r="M220" s="97"/>
      <c r="N220" s="17"/>
      <c r="O220" s="97"/>
      <c r="P220" s="9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8"/>
      <c r="AP220" s="17"/>
      <c r="AQ220" s="17"/>
      <c r="AR220" s="17"/>
      <c r="AS220" s="17"/>
      <c r="AT220" s="18"/>
      <c r="AU220" s="17"/>
      <c r="AV220" s="17"/>
      <c r="AW220" s="17"/>
      <c r="AX220" s="17"/>
      <c r="AY220" s="17"/>
      <c r="AZ220" s="18"/>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99"/>
      <c r="CC220" s="99"/>
      <c r="CD220" s="99"/>
      <c r="CE220" s="100"/>
      <c r="CF220" s="100"/>
      <c r="CG220" s="17"/>
      <c r="CH220" s="93"/>
      <c r="CI220" s="93"/>
      <c r="CJ220" s="93"/>
      <c r="CK220" s="93"/>
      <c r="CL220" s="93"/>
      <c r="CM220" s="93"/>
      <c r="CN220" s="93"/>
      <c r="CO220" s="94"/>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5"/>
      <c r="EN220" s="95"/>
      <c r="EO220" s="95"/>
      <c r="EP220" s="95"/>
      <c r="EQ220" s="93"/>
      <c r="ER220" s="93"/>
      <c r="ES220" s="93"/>
      <c r="ET220" s="93"/>
      <c r="EU220" s="93"/>
    </row>
    <row r="221" spans="1:151" x14ac:dyDescent="0.25">
      <c r="A221" s="17"/>
      <c r="B221" s="17"/>
      <c r="C221" s="97"/>
      <c r="D221" s="98"/>
      <c r="E221" s="17"/>
      <c r="F221" s="17"/>
      <c r="G221" s="17"/>
      <c r="H221" s="17"/>
      <c r="I221" s="17"/>
      <c r="J221" s="97"/>
      <c r="K221" s="97"/>
      <c r="L221" s="97"/>
      <c r="M221" s="97"/>
      <c r="N221" s="17"/>
      <c r="O221" s="97"/>
      <c r="P221" s="9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8"/>
      <c r="AP221" s="17"/>
      <c r="AQ221" s="17"/>
      <c r="AR221" s="17"/>
      <c r="AS221" s="17"/>
      <c r="AT221" s="18"/>
      <c r="AU221" s="17"/>
      <c r="AV221" s="17"/>
      <c r="AW221" s="17"/>
      <c r="AX221" s="17"/>
      <c r="AY221" s="17"/>
      <c r="AZ221" s="18"/>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99"/>
      <c r="CC221" s="99"/>
      <c r="CD221" s="99"/>
      <c r="CE221" s="100"/>
      <c r="CF221" s="100"/>
      <c r="CG221" s="17"/>
      <c r="CH221" s="93"/>
      <c r="CI221" s="93"/>
      <c r="CJ221" s="93"/>
      <c r="CK221" s="93"/>
      <c r="CL221" s="93"/>
      <c r="CM221" s="93"/>
      <c r="CN221" s="93"/>
      <c r="CO221" s="94"/>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5"/>
      <c r="EN221" s="95"/>
      <c r="EO221" s="95"/>
      <c r="EP221" s="95"/>
      <c r="EQ221" s="93"/>
      <c r="ER221" s="93"/>
      <c r="ES221" s="93"/>
      <c r="ET221" s="93"/>
      <c r="EU221" s="93"/>
    </row>
    <row r="222" spans="1:151" x14ac:dyDescent="0.25">
      <c r="A222" s="17"/>
      <c r="B222" s="17"/>
      <c r="C222" s="97"/>
      <c r="D222" s="98"/>
      <c r="E222" s="17"/>
      <c r="F222" s="17"/>
      <c r="G222" s="17"/>
      <c r="H222" s="17"/>
      <c r="I222" s="17"/>
      <c r="J222" s="97"/>
      <c r="K222" s="97"/>
      <c r="L222" s="97"/>
      <c r="M222" s="97"/>
      <c r="N222" s="17"/>
      <c r="O222" s="97"/>
      <c r="P222" s="9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8"/>
      <c r="AP222" s="17"/>
      <c r="AQ222" s="17"/>
      <c r="AR222" s="17"/>
      <c r="AS222" s="17"/>
      <c r="AT222" s="18"/>
      <c r="AU222" s="17"/>
      <c r="AV222" s="17"/>
      <c r="AW222" s="17"/>
      <c r="AX222" s="17"/>
      <c r="AY222" s="17"/>
      <c r="AZ222" s="18"/>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99"/>
      <c r="CC222" s="99"/>
      <c r="CD222" s="99"/>
      <c r="CE222" s="100"/>
      <c r="CF222" s="100"/>
      <c r="CG222" s="17"/>
      <c r="CH222" s="93"/>
      <c r="CI222" s="93"/>
      <c r="CJ222" s="93"/>
      <c r="CK222" s="93"/>
      <c r="CL222" s="93"/>
      <c r="CM222" s="93"/>
      <c r="CN222" s="93"/>
      <c r="CO222" s="94"/>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5"/>
      <c r="EN222" s="95"/>
      <c r="EO222" s="95"/>
      <c r="EP222" s="95"/>
      <c r="EQ222" s="93"/>
      <c r="ER222" s="93"/>
      <c r="ES222" s="93"/>
      <c r="ET222" s="93"/>
      <c r="EU222" s="93"/>
    </row>
    <row r="223" spans="1:151" x14ac:dyDescent="0.25">
      <c r="A223" s="17"/>
      <c r="B223" s="17"/>
      <c r="C223" s="97"/>
      <c r="D223" s="98"/>
      <c r="E223" s="17"/>
      <c r="F223" s="17"/>
      <c r="G223" s="17"/>
      <c r="H223" s="17"/>
      <c r="I223" s="17"/>
      <c r="J223" s="97"/>
      <c r="K223" s="97"/>
      <c r="L223" s="97"/>
      <c r="M223" s="97"/>
      <c r="N223" s="17"/>
      <c r="O223" s="97"/>
      <c r="P223" s="9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8"/>
      <c r="AP223" s="17"/>
      <c r="AQ223" s="17"/>
      <c r="AR223" s="17"/>
      <c r="AS223" s="17"/>
      <c r="AT223" s="18"/>
      <c r="AU223" s="17"/>
      <c r="AV223" s="17"/>
      <c r="AW223" s="17"/>
      <c r="AX223" s="17"/>
      <c r="AY223" s="17"/>
      <c r="AZ223" s="18"/>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99"/>
      <c r="CC223" s="99"/>
      <c r="CD223" s="99"/>
      <c r="CE223" s="100"/>
      <c r="CF223" s="100"/>
      <c r="CG223" s="17"/>
      <c r="CH223" s="93"/>
      <c r="CI223" s="93"/>
      <c r="CJ223" s="93"/>
      <c r="CK223" s="93"/>
      <c r="CL223" s="93"/>
      <c r="CM223" s="93"/>
      <c r="CN223" s="93"/>
      <c r="CO223" s="94"/>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5"/>
      <c r="EN223" s="95"/>
      <c r="EO223" s="95"/>
      <c r="EP223" s="95"/>
      <c r="EQ223" s="93"/>
      <c r="ER223" s="93"/>
      <c r="ES223" s="93"/>
      <c r="ET223" s="93"/>
      <c r="EU223" s="93"/>
    </row>
    <row r="224" spans="1:151" x14ac:dyDescent="0.25">
      <c r="A224" s="17"/>
      <c r="B224" s="17"/>
      <c r="C224" s="97"/>
      <c r="D224" s="98"/>
      <c r="E224" s="17"/>
      <c r="F224" s="17"/>
      <c r="G224" s="17"/>
      <c r="H224" s="17"/>
      <c r="I224" s="17"/>
      <c r="J224" s="97"/>
      <c r="K224" s="97"/>
      <c r="L224" s="97"/>
      <c r="M224" s="97"/>
      <c r="N224" s="17"/>
      <c r="O224" s="97"/>
      <c r="P224" s="9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8"/>
      <c r="AP224" s="17"/>
      <c r="AQ224" s="17"/>
      <c r="AR224" s="17"/>
      <c r="AS224" s="17"/>
      <c r="AT224" s="18"/>
      <c r="AU224" s="17"/>
      <c r="AV224" s="17"/>
      <c r="AW224" s="17"/>
      <c r="AX224" s="17"/>
      <c r="AY224" s="17"/>
      <c r="AZ224" s="18"/>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99"/>
      <c r="CC224" s="99"/>
      <c r="CD224" s="99"/>
      <c r="CE224" s="100"/>
      <c r="CF224" s="100"/>
      <c r="CG224" s="17"/>
      <c r="CH224" s="93"/>
      <c r="CI224" s="93"/>
      <c r="CJ224" s="93"/>
      <c r="CK224" s="93"/>
      <c r="CL224" s="93"/>
      <c r="CM224" s="93"/>
      <c r="CN224" s="93"/>
      <c r="CO224" s="94"/>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5"/>
      <c r="EN224" s="95"/>
      <c r="EO224" s="95"/>
      <c r="EP224" s="95"/>
      <c r="EQ224" s="93"/>
      <c r="ER224" s="93"/>
      <c r="ES224" s="93"/>
      <c r="ET224" s="93"/>
      <c r="EU224" s="93"/>
    </row>
    <row r="225" spans="1:151" x14ac:dyDescent="0.25">
      <c r="A225" s="17"/>
      <c r="B225" s="17"/>
      <c r="C225" s="97"/>
      <c r="D225" s="98"/>
      <c r="E225" s="17"/>
      <c r="F225" s="17"/>
      <c r="G225" s="17"/>
      <c r="H225" s="17"/>
      <c r="I225" s="17"/>
      <c r="J225" s="97"/>
      <c r="K225" s="97"/>
      <c r="L225" s="97"/>
      <c r="M225" s="97"/>
      <c r="N225" s="17"/>
      <c r="O225" s="97"/>
      <c r="P225" s="9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8"/>
      <c r="AP225" s="17"/>
      <c r="AQ225" s="17"/>
      <c r="AR225" s="17"/>
      <c r="AS225" s="17"/>
      <c r="AT225" s="18"/>
      <c r="AU225" s="17"/>
      <c r="AV225" s="17"/>
      <c r="AW225" s="17"/>
      <c r="AX225" s="17"/>
      <c r="AY225" s="17"/>
      <c r="AZ225" s="18"/>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99"/>
      <c r="CC225" s="99"/>
      <c r="CD225" s="99"/>
      <c r="CE225" s="100"/>
      <c r="CF225" s="100"/>
      <c r="CG225" s="17"/>
      <c r="CH225" s="93"/>
      <c r="CI225" s="93"/>
      <c r="CJ225" s="93"/>
      <c r="CK225" s="93"/>
      <c r="CL225" s="93"/>
      <c r="CM225" s="93"/>
      <c r="CN225" s="93"/>
      <c r="CO225" s="94"/>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5"/>
      <c r="EN225" s="95"/>
      <c r="EO225" s="95"/>
      <c r="EP225" s="95"/>
      <c r="EQ225" s="93"/>
      <c r="ER225" s="93"/>
      <c r="ES225" s="93"/>
      <c r="ET225" s="93"/>
      <c r="EU225" s="93"/>
    </row>
    <row r="226" spans="1:151" x14ac:dyDescent="0.25">
      <c r="A226" s="17"/>
      <c r="B226" s="17"/>
      <c r="C226" s="97"/>
      <c r="D226" s="98"/>
      <c r="E226" s="17"/>
      <c r="F226" s="17"/>
      <c r="G226" s="17"/>
      <c r="H226" s="17"/>
      <c r="I226" s="17"/>
      <c r="J226" s="97"/>
      <c r="K226" s="97"/>
      <c r="L226" s="97"/>
      <c r="M226" s="97"/>
      <c r="N226" s="17"/>
      <c r="O226" s="97"/>
      <c r="P226" s="9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8"/>
      <c r="AP226" s="17"/>
      <c r="AQ226" s="17"/>
      <c r="AR226" s="17"/>
      <c r="AS226" s="17"/>
      <c r="AT226" s="18"/>
      <c r="AU226" s="17"/>
      <c r="AV226" s="17"/>
      <c r="AW226" s="17"/>
      <c r="AX226" s="17"/>
      <c r="AY226" s="17"/>
      <c r="AZ226" s="18"/>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99"/>
      <c r="CC226" s="99"/>
      <c r="CD226" s="99"/>
      <c r="CE226" s="100"/>
      <c r="CF226" s="100"/>
      <c r="CG226" s="17"/>
      <c r="CH226" s="93"/>
      <c r="CI226" s="93"/>
      <c r="CJ226" s="93"/>
      <c r="CK226" s="93"/>
      <c r="CL226" s="93"/>
      <c r="CM226" s="93"/>
      <c r="CN226" s="93"/>
      <c r="CO226" s="94"/>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5"/>
      <c r="EN226" s="95"/>
      <c r="EO226" s="95"/>
      <c r="EP226" s="95"/>
      <c r="EQ226" s="93"/>
      <c r="ER226" s="93"/>
      <c r="ES226" s="93"/>
      <c r="ET226" s="93"/>
      <c r="EU226" s="93"/>
    </row>
    <row r="227" spans="1:151" x14ac:dyDescent="0.25">
      <c r="A227" s="17"/>
      <c r="B227" s="17"/>
      <c r="C227" s="97"/>
      <c r="D227" s="98"/>
      <c r="E227" s="17"/>
      <c r="F227" s="17"/>
      <c r="G227" s="17"/>
      <c r="H227" s="17"/>
      <c r="I227" s="17"/>
      <c r="J227" s="97"/>
      <c r="K227" s="97"/>
      <c r="L227" s="97"/>
      <c r="M227" s="97"/>
      <c r="N227" s="17"/>
      <c r="O227" s="97"/>
      <c r="P227" s="9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8"/>
      <c r="AP227" s="17"/>
      <c r="AQ227" s="17"/>
      <c r="AR227" s="17"/>
      <c r="AS227" s="17"/>
      <c r="AT227" s="18"/>
      <c r="AU227" s="17"/>
      <c r="AV227" s="17"/>
      <c r="AW227" s="17"/>
      <c r="AX227" s="17"/>
      <c r="AY227" s="17"/>
      <c r="AZ227" s="18"/>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99"/>
      <c r="CC227" s="99"/>
      <c r="CD227" s="99"/>
      <c r="CE227" s="100"/>
      <c r="CF227" s="100"/>
      <c r="CG227" s="17"/>
      <c r="CH227" s="93"/>
      <c r="CI227" s="93"/>
      <c r="CJ227" s="93"/>
      <c r="CK227" s="93"/>
      <c r="CL227" s="93"/>
      <c r="CM227" s="93"/>
      <c r="CN227" s="93"/>
      <c r="CO227" s="94"/>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5"/>
      <c r="EN227" s="95"/>
      <c r="EO227" s="95"/>
      <c r="EP227" s="95"/>
      <c r="EQ227" s="93"/>
      <c r="ER227" s="93"/>
      <c r="ES227" s="93"/>
      <c r="ET227" s="93"/>
      <c r="EU227" s="93"/>
    </row>
    <row r="228" spans="1:151" x14ac:dyDescent="0.25">
      <c r="A228" s="17"/>
      <c r="B228" s="17"/>
      <c r="C228" s="97"/>
      <c r="D228" s="98"/>
      <c r="E228" s="17"/>
      <c r="F228" s="17"/>
      <c r="G228" s="17"/>
      <c r="H228" s="17"/>
      <c r="I228" s="17"/>
      <c r="J228" s="97"/>
      <c r="K228" s="97"/>
      <c r="L228" s="97"/>
      <c r="M228" s="97"/>
      <c r="N228" s="17"/>
      <c r="O228" s="97"/>
      <c r="P228" s="9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8"/>
      <c r="AP228" s="17"/>
      <c r="AQ228" s="17"/>
      <c r="AR228" s="17"/>
      <c r="AS228" s="17"/>
      <c r="AT228" s="18"/>
      <c r="AU228" s="17"/>
      <c r="AV228" s="17"/>
      <c r="AW228" s="17"/>
      <c r="AX228" s="17"/>
      <c r="AY228" s="17"/>
      <c r="AZ228" s="18"/>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99"/>
      <c r="CC228" s="99"/>
      <c r="CD228" s="99"/>
      <c r="CE228" s="100"/>
      <c r="CF228" s="100"/>
      <c r="CG228" s="17"/>
      <c r="CH228" s="93"/>
      <c r="CI228" s="93"/>
      <c r="CJ228" s="93"/>
      <c r="CK228" s="93"/>
      <c r="CL228" s="93"/>
      <c r="CM228" s="93"/>
      <c r="CN228" s="93"/>
      <c r="CO228" s="94"/>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5"/>
      <c r="EN228" s="95"/>
      <c r="EO228" s="95"/>
      <c r="EP228" s="95"/>
      <c r="EQ228" s="93"/>
      <c r="ER228" s="93"/>
      <c r="ES228" s="93"/>
      <c r="ET228" s="93"/>
      <c r="EU228" s="93"/>
    </row>
    <row r="229" spans="1:151" x14ac:dyDescent="0.25">
      <c r="A229" s="17"/>
      <c r="B229" s="17"/>
      <c r="C229" s="97"/>
      <c r="D229" s="98"/>
      <c r="E229" s="17"/>
      <c r="F229" s="17"/>
      <c r="G229" s="17"/>
      <c r="H229" s="17"/>
      <c r="I229" s="17"/>
      <c r="J229" s="97"/>
      <c r="K229" s="97"/>
      <c r="L229" s="97"/>
      <c r="M229" s="97"/>
      <c r="N229" s="17"/>
      <c r="O229" s="97"/>
      <c r="P229" s="9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8"/>
      <c r="AP229" s="17"/>
      <c r="AQ229" s="17"/>
      <c r="AR229" s="17"/>
      <c r="AS229" s="17"/>
      <c r="AT229" s="18"/>
      <c r="AU229" s="17"/>
      <c r="AV229" s="17"/>
      <c r="AW229" s="17"/>
      <c r="AX229" s="17"/>
      <c r="AY229" s="17"/>
      <c r="AZ229" s="18"/>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99"/>
      <c r="CC229" s="99"/>
      <c r="CD229" s="99"/>
      <c r="CE229" s="100"/>
      <c r="CF229" s="100"/>
      <c r="CG229" s="17"/>
      <c r="CH229" s="93"/>
      <c r="CI229" s="93"/>
      <c r="CJ229" s="93"/>
      <c r="CK229" s="93"/>
      <c r="CL229" s="93"/>
      <c r="CM229" s="93"/>
      <c r="CN229" s="93"/>
      <c r="CO229" s="94"/>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5"/>
      <c r="EN229" s="95"/>
      <c r="EO229" s="95"/>
      <c r="EP229" s="95"/>
      <c r="EQ229" s="93"/>
      <c r="ER229" s="93"/>
      <c r="ES229" s="93"/>
      <c r="ET229" s="93"/>
      <c r="EU229" s="93"/>
    </row>
    <row r="230" spans="1:151" x14ac:dyDescent="0.25">
      <c r="A230" s="17"/>
      <c r="B230" s="17"/>
      <c r="C230" s="97"/>
      <c r="D230" s="98"/>
      <c r="E230" s="17"/>
      <c r="F230" s="17"/>
      <c r="G230" s="17"/>
      <c r="H230" s="17"/>
      <c r="I230" s="17"/>
      <c r="J230" s="97"/>
      <c r="K230" s="97"/>
      <c r="L230" s="97"/>
      <c r="M230" s="97"/>
      <c r="N230" s="17"/>
      <c r="O230" s="97"/>
      <c r="P230" s="9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8"/>
      <c r="AP230" s="17"/>
      <c r="AQ230" s="17"/>
      <c r="AR230" s="17"/>
      <c r="AS230" s="17"/>
      <c r="AT230" s="18"/>
      <c r="AU230" s="17"/>
      <c r="AV230" s="17"/>
      <c r="AW230" s="17"/>
      <c r="AX230" s="17"/>
      <c r="AY230" s="17"/>
      <c r="AZ230" s="18"/>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99"/>
      <c r="CC230" s="99"/>
      <c r="CD230" s="99"/>
      <c r="CE230" s="100"/>
      <c r="CF230" s="100"/>
      <c r="CG230" s="17"/>
      <c r="CH230" s="93"/>
      <c r="CI230" s="93"/>
      <c r="CJ230" s="93"/>
      <c r="CK230" s="93"/>
      <c r="CL230" s="93"/>
      <c r="CM230" s="93"/>
      <c r="CN230" s="93"/>
      <c r="CO230" s="94"/>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5"/>
      <c r="EN230" s="95"/>
      <c r="EO230" s="95"/>
      <c r="EP230" s="95"/>
      <c r="EQ230" s="93"/>
      <c r="ER230" s="93"/>
      <c r="ES230" s="93"/>
      <c r="ET230" s="93"/>
      <c r="EU230" s="93"/>
    </row>
    <row r="231" spans="1:151" x14ac:dyDescent="0.25">
      <c r="A231" s="17"/>
      <c r="B231" s="17"/>
      <c r="C231" s="97"/>
      <c r="D231" s="98"/>
      <c r="E231" s="17"/>
      <c r="F231" s="17"/>
      <c r="G231" s="17"/>
      <c r="H231" s="17"/>
      <c r="I231" s="17"/>
      <c r="J231" s="97"/>
      <c r="K231" s="97"/>
      <c r="L231" s="97"/>
      <c r="M231" s="97"/>
      <c r="N231" s="17"/>
      <c r="O231" s="97"/>
      <c r="P231" s="9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8"/>
      <c r="AP231" s="17"/>
      <c r="AQ231" s="17"/>
      <c r="AR231" s="17"/>
      <c r="AS231" s="17"/>
      <c r="AT231" s="18"/>
      <c r="AU231" s="17"/>
      <c r="AV231" s="17"/>
      <c r="AW231" s="17"/>
      <c r="AX231" s="17"/>
      <c r="AY231" s="17"/>
      <c r="AZ231" s="18"/>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99"/>
      <c r="CC231" s="99"/>
      <c r="CD231" s="99"/>
      <c r="CE231" s="100"/>
      <c r="CF231" s="100"/>
      <c r="CG231" s="17"/>
      <c r="CH231" s="93"/>
      <c r="CI231" s="93"/>
      <c r="CJ231" s="93"/>
      <c r="CK231" s="93"/>
      <c r="CL231" s="93"/>
      <c r="CM231" s="93"/>
      <c r="CN231" s="93"/>
      <c r="CO231" s="94"/>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5"/>
      <c r="EN231" s="95"/>
      <c r="EO231" s="95"/>
      <c r="EP231" s="95"/>
      <c r="EQ231" s="93"/>
      <c r="ER231" s="93"/>
      <c r="ES231" s="93"/>
      <c r="ET231" s="93"/>
      <c r="EU231" s="93"/>
    </row>
    <row r="232" spans="1:151" x14ac:dyDescent="0.25">
      <c r="A232" s="17"/>
      <c r="B232" s="17"/>
      <c r="C232" s="97"/>
      <c r="D232" s="98"/>
      <c r="E232" s="17"/>
      <c r="F232" s="17"/>
      <c r="G232" s="17"/>
      <c r="H232" s="17"/>
      <c r="I232" s="17"/>
      <c r="J232" s="97"/>
      <c r="K232" s="97"/>
      <c r="L232" s="97"/>
      <c r="M232" s="97"/>
      <c r="N232" s="17"/>
      <c r="O232" s="97"/>
      <c r="P232" s="9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8"/>
      <c r="AP232" s="17"/>
      <c r="AQ232" s="17"/>
      <c r="AR232" s="17"/>
      <c r="AS232" s="17"/>
      <c r="AT232" s="18"/>
      <c r="AU232" s="17"/>
      <c r="AV232" s="17"/>
      <c r="AW232" s="17"/>
      <c r="AX232" s="17"/>
      <c r="AY232" s="17"/>
      <c r="AZ232" s="18"/>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99"/>
      <c r="CC232" s="99"/>
      <c r="CD232" s="99"/>
      <c r="CE232" s="100"/>
      <c r="CF232" s="100"/>
      <c r="CG232" s="17"/>
      <c r="CH232" s="93"/>
      <c r="CI232" s="93"/>
      <c r="CJ232" s="93"/>
      <c r="CK232" s="93"/>
      <c r="CL232" s="93"/>
      <c r="CM232" s="93"/>
      <c r="CN232" s="93"/>
      <c r="CO232" s="94"/>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5"/>
      <c r="EN232" s="95"/>
      <c r="EO232" s="95"/>
      <c r="EP232" s="95"/>
      <c r="EQ232" s="93"/>
      <c r="ER232" s="93"/>
      <c r="ES232" s="93"/>
      <c r="ET232" s="93"/>
      <c r="EU232" s="93"/>
    </row>
    <row r="233" spans="1:151" x14ac:dyDescent="0.25">
      <c r="A233" s="17"/>
      <c r="B233" s="17"/>
      <c r="C233" s="97"/>
      <c r="D233" s="98"/>
      <c r="E233" s="17"/>
      <c r="F233" s="17"/>
      <c r="G233" s="17"/>
      <c r="H233" s="17"/>
      <c r="I233" s="17"/>
      <c r="J233" s="97"/>
      <c r="K233" s="97"/>
      <c r="L233" s="97"/>
      <c r="M233" s="97"/>
      <c r="N233" s="17"/>
      <c r="O233" s="97"/>
      <c r="P233" s="9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8"/>
      <c r="AP233" s="17"/>
      <c r="AQ233" s="17"/>
      <c r="AR233" s="17"/>
      <c r="AS233" s="17"/>
      <c r="AT233" s="18"/>
      <c r="AU233" s="17"/>
      <c r="AV233" s="17"/>
      <c r="AW233" s="17"/>
      <c r="AX233" s="17"/>
      <c r="AY233" s="17"/>
      <c r="AZ233" s="18"/>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99"/>
      <c r="CC233" s="99"/>
      <c r="CD233" s="99"/>
      <c r="CE233" s="100"/>
      <c r="CF233" s="100"/>
      <c r="CG233" s="17"/>
      <c r="CH233" s="93"/>
      <c r="CI233" s="93"/>
      <c r="CJ233" s="93"/>
      <c r="CK233" s="93"/>
      <c r="CL233" s="93"/>
      <c r="CM233" s="93"/>
      <c r="CN233" s="93"/>
      <c r="CO233" s="94"/>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5"/>
      <c r="EN233" s="95"/>
      <c r="EO233" s="95"/>
      <c r="EP233" s="95"/>
      <c r="EQ233" s="93"/>
      <c r="ER233" s="93"/>
      <c r="ES233" s="93"/>
      <c r="ET233" s="93"/>
      <c r="EU233" s="93"/>
    </row>
    <row r="234" spans="1:151" x14ac:dyDescent="0.25">
      <c r="A234" s="17"/>
      <c r="B234" s="17"/>
      <c r="C234" s="97"/>
      <c r="D234" s="98"/>
      <c r="E234" s="17"/>
      <c r="F234" s="17"/>
      <c r="G234" s="17"/>
      <c r="H234" s="17"/>
      <c r="I234" s="17"/>
      <c r="J234" s="97"/>
      <c r="K234" s="97"/>
      <c r="L234" s="97"/>
      <c r="M234" s="97"/>
      <c r="N234" s="17"/>
      <c r="O234" s="97"/>
      <c r="P234" s="9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8"/>
      <c r="AP234" s="17"/>
      <c r="AQ234" s="17"/>
      <c r="AR234" s="17"/>
      <c r="AS234" s="17"/>
      <c r="AT234" s="18"/>
      <c r="AU234" s="17"/>
      <c r="AV234" s="17"/>
      <c r="AW234" s="17"/>
      <c r="AX234" s="17"/>
      <c r="AY234" s="17"/>
      <c r="AZ234" s="18"/>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99"/>
      <c r="CC234" s="99"/>
      <c r="CD234" s="99"/>
      <c r="CE234" s="100"/>
      <c r="CF234" s="100"/>
      <c r="CG234" s="17"/>
      <c r="CH234" s="93"/>
      <c r="CI234" s="93"/>
      <c r="CJ234" s="93"/>
      <c r="CK234" s="93"/>
      <c r="CL234" s="93"/>
      <c r="CM234" s="93"/>
      <c r="CN234" s="93"/>
      <c r="CO234" s="94"/>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5"/>
      <c r="EN234" s="95"/>
      <c r="EO234" s="95"/>
      <c r="EP234" s="95"/>
      <c r="EQ234" s="93"/>
      <c r="ER234" s="93"/>
      <c r="ES234" s="93"/>
      <c r="ET234" s="93"/>
      <c r="EU234" s="93"/>
    </row>
    <row r="235" spans="1:151" x14ac:dyDescent="0.25">
      <c r="A235" s="17"/>
      <c r="B235" s="17"/>
      <c r="C235" s="97"/>
      <c r="D235" s="98"/>
      <c r="E235" s="17"/>
      <c r="F235" s="17"/>
      <c r="G235" s="17"/>
      <c r="H235" s="17"/>
      <c r="I235" s="17"/>
      <c r="J235" s="97"/>
      <c r="K235" s="97"/>
      <c r="L235" s="97"/>
      <c r="M235" s="97"/>
      <c r="N235" s="17"/>
      <c r="O235" s="97"/>
      <c r="P235" s="9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8"/>
      <c r="AP235" s="17"/>
      <c r="AQ235" s="17"/>
      <c r="AR235" s="17"/>
      <c r="AS235" s="17"/>
      <c r="AT235" s="18"/>
      <c r="AU235" s="17"/>
      <c r="AV235" s="17"/>
      <c r="AW235" s="17"/>
      <c r="AX235" s="17"/>
      <c r="AY235" s="17"/>
      <c r="AZ235" s="18"/>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99"/>
      <c r="CC235" s="99"/>
      <c r="CD235" s="99"/>
      <c r="CE235" s="100"/>
      <c r="CF235" s="100"/>
      <c r="CG235" s="17"/>
      <c r="CH235" s="93"/>
      <c r="CI235" s="93"/>
      <c r="CJ235" s="93"/>
      <c r="CK235" s="93"/>
      <c r="CL235" s="93"/>
      <c r="CM235" s="93"/>
      <c r="CN235" s="93"/>
      <c r="CO235" s="94"/>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5"/>
      <c r="EN235" s="95"/>
      <c r="EO235" s="95"/>
      <c r="EP235" s="95"/>
      <c r="EQ235" s="93"/>
      <c r="ER235" s="93"/>
      <c r="ES235" s="93"/>
      <c r="ET235" s="93"/>
      <c r="EU235" s="93"/>
    </row>
    <row r="236" spans="1:151" x14ac:dyDescent="0.25">
      <c r="A236" s="17"/>
      <c r="B236" s="17"/>
      <c r="C236" s="97"/>
      <c r="D236" s="98"/>
      <c r="E236" s="17"/>
      <c r="F236" s="17"/>
      <c r="G236" s="17"/>
      <c r="H236" s="17"/>
      <c r="I236" s="17"/>
      <c r="J236" s="97"/>
      <c r="K236" s="97"/>
      <c r="L236" s="97"/>
      <c r="M236" s="97"/>
      <c r="N236" s="17"/>
      <c r="O236" s="97"/>
      <c r="P236" s="9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8"/>
      <c r="AP236" s="17"/>
      <c r="AQ236" s="17"/>
      <c r="AR236" s="17"/>
      <c r="AS236" s="17"/>
      <c r="AT236" s="18"/>
      <c r="AU236" s="17"/>
      <c r="AV236" s="17"/>
      <c r="AW236" s="17"/>
      <c r="AX236" s="17"/>
      <c r="AY236" s="17"/>
      <c r="AZ236" s="18"/>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99"/>
      <c r="CC236" s="99"/>
      <c r="CD236" s="99"/>
      <c r="CE236" s="100"/>
      <c r="CF236" s="100"/>
      <c r="CG236" s="17"/>
      <c r="CH236" s="93"/>
      <c r="CI236" s="93"/>
      <c r="CJ236" s="93"/>
      <c r="CK236" s="93"/>
      <c r="CL236" s="93"/>
      <c r="CM236" s="93"/>
      <c r="CN236" s="93"/>
      <c r="CO236" s="94"/>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5"/>
      <c r="EN236" s="95"/>
      <c r="EO236" s="95"/>
      <c r="EP236" s="95"/>
      <c r="EQ236" s="93"/>
      <c r="ER236" s="93"/>
      <c r="ES236" s="93"/>
      <c r="ET236" s="93"/>
      <c r="EU236" s="93"/>
    </row>
    <row r="237" spans="1:151" x14ac:dyDescent="0.25">
      <c r="A237" s="17"/>
      <c r="B237" s="17"/>
      <c r="C237" s="97"/>
      <c r="D237" s="98"/>
      <c r="E237" s="17"/>
      <c r="F237" s="17"/>
      <c r="G237" s="17"/>
      <c r="H237" s="17"/>
      <c r="I237" s="17"/>
      <c r="J237" s="97"/>
      <c r="K237" s="97"/>
      <c r="L237" s="97"/>
      <c r="M237" s="97"/>
      <c r="N237" s="17"/>
      <c r="O237" s="97"/>
      <c r="P237" s="9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8"/>
      <c r="AP237" s="17"/>
      <c r="AQ237" s="17"/>
      <c r="AR237" s="17"/>
      <c r="AS237" s="17"/>
      <c r="AT237" s="18"/>
      <c r="AU237" s="17"/>
      <c r="AV237" s="17"/>
      <c r="AW237" s="17"/>
      <c r="AX237" s="17"/>
      <c r="AY237" s="17"/>
      <c r="AZ237" s="18"/>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99"/>
      <c r="CC237" s="99"/>
      <c r="CD237" s="99"/>
      <c r="CE237" s="100"/>
      <c r="CF237" s="100"/>
      <c r="CG237" s="17"/>
      <c r="CH237" s="93"/>
      <c r="CI237" s="93"/>
      <c r="CJ237" s="93"/>
      <c r="CK237" s="93"/>
      <c r="CL237" s="93"/>
      <c r="CM237" s="93"/>
      <c r="CN237" s="93"/>
      <c r="CO237" s="94"/>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5"/>
      <c r="EN237" s="95"/>
      <c r="EO237" s="95"/>
      <c r="EP237" s="95"/>
      <c r="EQ237" s="93"/>
      <c r="ER237" s="93"/>
      <c r="ES237" s="93"/>
      <c r="ET237" s="93"/>
      <c r="EU237" s="93"/>
    </row>
    <row r="238" spans="1:151" x14ac:dyDescent="0.25">
      <c r="A238" s="17"/>
      <c r="B238" s="17"/>
      <c r="C238" s="97"/>
      <c r="D238" s="98"/>
      <c r="E238" s="17"/>
      <c r="F238" s="17"/>
      <c r="G238" s="17"/>
      <c r="H238" s="17"/>
      <c r="I238" s="17"/>
      <c r="J238" s="97"/>
      <c r="K238" s="97"/>
      <c r="L238" s="97"/>
      <c r="M238" s="97"/>
      <c r="N238" s="17"/>
      <c r="O238" s="97"/>
      <c r="P238" s="9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8"/>
      <c r="AP238" s="17"/>
      <c r="AQ238" s="17"/>
      <c r="AR238" s="17"/>
      <c r="AS238" s="17"/>
      <c r="AT238" s="18"/>
      <c r="AU238" s="17"/>
      <c r="AV238" s="17"/>
      <c r="AW238" s="17"/>
      <c r="AX238" s="17"/>
      <c r="AY238" s="17"/>
      <c r="AZ238" s="18"/>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99"/>
      <c r="CC238" s="99"/>
      <c r="CD238" s="99"/>
      <c r="CE238" s="100"/>
      <c r="CF238" s="100"/>
      <c r="CG238" s="17"/>
      <c r="CH238" s="93"/>
      <c r="CI238" s="93"/>
      <c r="CJ238" s="93"/>
      <c r="CK238" s="93"/>
      <c r="CL238" s="93"/>
      <c r="CM238" s="93"/>
      <c r="CN238" s="93"/>
      <c r="CO238" s="94"/>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5"/>
      <c r="EN238" s="95"/>
      <c r="EO238" s="95"/>
      <c r="EP238" s="95"/>
      <c r="EQ238" s="93"/>
      <c r="ER238" s="93"/>
      <c r="ES238" s="93"/>
      <c r="ET238" s="93"/>
      <c r="EU238" s="93"/>
    </row>
    <row r="239" spans="1:151" x14ac:dyDescent="0.25">
      <c r="A239" s="17"/>
      <c r="B239" s="17"/>
      <c r="C239" s="97"/>
      <c r="D239" s="98"/>
      <c r="E239" s="17"/>
      <c r="F239" s="17"/>
      <c r="G239" s="17"/>
      <c r="H239" s="17"/>
      <c r="I239" s="17"/>
      <c r="J239" s="97"/>
      <c r="K239" s="97"/>
      <c r="L239" s="97"/>
      <c r="M239" s="97"/>
      <c r="N239" s="17"/>
      <c r="O239" s="97"/>
      <c r="P239" s="9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8"/>
      <c r="AP239" s="17"/>
      <c r="AQ239" s="17"/>
      <c r="AR239" s="17"/>
      <c r="AS239" s="17"/>
      <c r="AT239" s="18"/>
      <c r="AU239" s="17"/>
      <c r="AV239" s="17"/>
      <c r="AW239" s="17"/>
      <c r="AX239" s="17"/>
      <c r="AY239" s="17"/>
      <c r="AZ239" s="18"/>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99"/>
      <c r="CC239" s="99"/>
      <c r="CD239" s="99"/>
      <c r="CE239" s="100"/>
      <c r="CF239" s="100"/>
      <c r="CG239" s="17"/>
      <c r="CH239" s="93"/>
      <c r="CI239" s="93"/>
      <c r="CJ239" s="93"/>
      <c r="CK239" s="93"/>
      <c r="CL239" s="93"/>
      <c r="CM239" s="93"/>
      <c r="CN239" s="93"/>
      <c r="CO239" s="94"/>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5"/>
      <c r="EN239" s="95"/>
      <c r="EO239" s="95"/>
      <c r="EP239" s="95"/>
      <c r="EQ239" s="93"/>
      <c r="ER239" s="93"/>
      <c r="ES239" s="93"/>
      <c r="ET239" s="93"/>
      <c r="EU239" s="93"/>
    </row>
    <row r="240" spans="1:151" x14ac:dyDescent="0.25">
      <c r="A240" s="17"/>
      <c r="B240" s="17"/>
      <c r="C240" s="97"/>
      <c r="D240" s="98"/>
      <c r="E240" s="17"/>
      <c r="F240" s="17"/>
      <c r="G240" s="17"/>
      <c r="H240" s="17"/>
      <c r="I240" s="17"/>
      <c r="J240" s="97"/>
      <c r="K240" s="97"/>
      <c r="L240" s="97"/>
      <c r="M240" s="97"/>
      <c r="N240" s="17"/>
      <c r="O240" s="97"/>
      <c r="P240" s="9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8"/>
      <c r="AP240" s="17"/>
      <c r="AQ240" s="17"/>
      <c r="AR240" s="17"/>
      <c r="AS240" s="17"/>
      <c r="AT240" s="18"/>
      <c r="AU240" s="17"/>
      <c r="AV240" s="17"/>
      <c r="AW240" s="17"/>
      <c r="AX240" s="17"/>
      <c r="AY240" s="17"/>
      <c r="AZ240" s="18"/>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99"/>
      <c r="CC240" s="99"/>
      <c r="CD240" s="99"/>
      <c r="CE240" s="100"/>
      <c r="CF240" s="100"/>
      <c r="CG240" s="17"/>
      <c r="CH240" s="93"/>
      <c r="CI240" s="93"/>
      <c r="CJ240" s="93"/>
      <c r="CK240" s="93"/>
      <c r="CL240" s="93"/>
      <c r="CM240" s="93"/>
      <c r="CN240" s="93"/>
      <c r="CO240" s="94"/>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5"/>
      <c r="EN240" s="95"/>
      <c r="EO240" s="95"/>
      <c r="EP240" s="95"/>
      <c r="EQ240" s="93"/>
      <c r="ER240" s="93"/>
      <c r="ES240" s="93"/>
      <c r="ET240" s="93"/>
      <c r="EU240" s="93"/>
    </row>
    <row r="241" spans="1:151" x14ac:dyDescent="0.25">
      <c r="A241" s="17"/>
      <c r="B241" s="17"/>
      <c r="C241" s="97"/>
      <c r="D241" s="98"/>
      <c r="E241" s="17"/>
      <c r="F241" s="17"/>
      <c r="G241" s="17"/>
      <c r="H241" s="17"/>
      <c r="I241" s="17"/>
      <c r="J241" s="97"/>
      <c r="K241" s="97"/>
      <c r="L241" s="97"/>
      <c r="M241" s="97"/>
      <c r="N241" s="17"/>
      <c r="O241" s="97"/>
      <c r="P241" s="9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8"/>
      <c r="AP241" s="17"/>
      <c r="AQ241" s="17"/>
      <c r="AR241" s="17"/>
      <c r="AS241" s="17"/>
      <c r="AT241" s="18"/>
      <c r="AU241" s="17"/>
      <c r="AV241" s="17"/>
      <c r="AW241" s="17"/>
      <c r="AX241" s="17"/>
      <c r="AY241" s="17"/>
      <c r="AZ241" s="18"/>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99"/>
      <c r="CC241" s="99"/>
      <c r="CD241" s="99"/>
      <c r="CE241" s="100"/>
      <c r="CF241" s="100"/>
      <c r="CG241" s="17"/>
      <c r="CH241" s="93"/>
      <c r="CI241" s="93"/>
      <c r="CJ241" s="93"/>
      <c r="CK241" s="93"/>
      <c r="CL241" s="93"/>
      <c r="CM241" s="93"/>
      <c r="CN241" s="93"/>
      <c r="CO241" s="94"/>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5"/>
      <c r="EN241" s="95"/>
      <c r="EO241" s="95"/>
      <c r="EP241" s="95"/>
      <c r="EQ241" s="93"/>
      <c r="ER241" s="93"/>
      <c r="ES241" s="93"/>
      <c r="ET241" s="93"/>
      <c r="EU241" s="93"/>
    </row>
    <row r="242" spans="1:151" x14ac:dyDescent="0.25">
      <c r="A242" s="17"/>
      <c r="B242" s="17"/>
      <c r="C242" s="97"/>
      <c r="D242" s="98"/>
      <c r="E242" s="17"/>
      <c r="F242" s="17"/>
      <c r="G242" s="17"/>
      <c r="H242" s="17"/>
      <c r="I242" s="17"/>
      <c r="J242" s="97"/>
      <c r="K242" s="97"/>
      <c r="L242" s="97"/>
      <c r="M242" s="97"/>
      <c r="N242" s="17"/>
      <c r="O242" s="97"/>
      <c r="P242" s="9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8"/>
      <c r="AP242" s="17"/>
      <c r="AQ242" s="17"/>
      <c r="AR242" s="17"/>
      <c r="AS242" s="17"/>
      <c r="AT242" s="18"/>
      <c r="AU242" s="17"/>
      <c r="AV242" s="17"/>
      <c r="AW242" s="17"/>
      <c r="AX242" s="17"/>
      <c r="AY242" s="17"/>
      <c r="AZ242" s="18"/>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99"/>
      <c r="CC242" s="99"/>
      <c r="CD242" s="99"/>
      <c r="CE242" s="100"/>
      <c r="CF242" s="100"/>
      <c r="CG242" s="17"/>
      <c r="CH242" s="93"/>
      <c r="CI242" s="93"/>
      <c r="CJ242" s="93"/>
      <c r="CK242" s="93"/>
      <c r="CL242" s="93"/>
      <c r="CM242" s="93"/>
      <c r="CN242" s="93"/>
      <c r="CO242" s="94"/>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5"/>
      <c r="EN242" s="95"/>
      <c r="EO242" s="95"/>
      <c r="EP242" s="95"/>
      <c r="EQ242" s="93"/>
      <c r="ER242" s="93"/>
      <c r="ES242" s="93"/>
      <c r="ET242" s="93"/>
      <c r="EU242" s="93"/>
    </row>
    <row r="243" spans="1:151" x14ac:dyDescent="0.25">
      <c r="A243" s="17"/>
      <c r="B243" s="17"/>
      <c r="C243" s="97"/>
      <c r="D243" s="98"/>
      <c r="E243" s="17"/>
      <c r="F243" s="17"/>
      <c r="G243" s="17"/>
      <c r="H243" s="17"/>
      <c r="I243" s="17"/>
      <c r="J243" s="97"/>
      <c r="K243" s="97"/>
      <c r="L243" s="97"/>
      <c r="M243" s="97"/>
      <c r="N243" s="17"/>
      <c r="O243" s="97"/>
      <c r="P243" s="9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8"/>
      <c r="AP243" s="17"/>
      <c r="AQ243" s="17"/>
      <c r="AR243" s="17"/>
      <c r="AS243" s="17"/>
      <c r="AT243" s="18"/>
      <c r="AU243" s="17"/>
      <c r="AV243" s="17"/>
      <c r="AW243" s="17"/>
      <c r="AX243" s="17"/>
      <c r="AY243" s="17"/>
      <c r="AZ243" s="18"/>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99"/>
      <c r="CC243" s="99"/>
      <c r="CD243" s="99"/>
      <c r="CE243" s="100"/>
      <c r="CF243" s="100"/>
      <c r="CG243" s="17"/>
      <c r="CH243" s="93"/>
      <c r="CI243" s="93"/>
      <c r="CJ243" s="93"/>
      <c r="CK243" s="93"/>
      <c r="CL243" s="93"/>
      <c r="CM243" s="93"/>
      <c r="CN243" s="93"/>
      <c r="CO243" s="94"/>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5"/>
      <c r="EN243" s="95"/>
      <c r="EO243" s="95"/>
      <c r="EP243" s="95"/>
      <c r="EQ243" s="93"/>
      <c r="ER243" s="93"/>
      <c r="ES243" s="93"/>
      <c r="ET243" s="93"/>
      <c r="EU243" s="93"/>
    </row>
    <row r="244" spans="1:151" x14ac:dyDescent="0.25">
      <c r="A244" s="17"/>
      <c r="B244" s="17"/>
      <c r="C244" s="97"/>
      <c r="D244" s="98"/>
      <c r="E244" s="17"/>
      <c r="F244" s="17"/>
      <c r="G244" s="17"/>
      <c r="H244" s="17"/>
      <c r="I244" s="17"/>
      <c r="J244" s="97"/>
      <c r="K244" s="97"/>
      <c r="L244" s="97"/>
      <c r="M244" s="97"/>
      <c r="N244" s="17"/>
      <c r="O244" s="97"/>
      <c r="P244" s="9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8"/>
      <c r="AP244" s="17"/>
      <c r="AQ244" s="17"/>
      <c r="AR244" s="17"/>
      <c r="AS244" s="17"/>
      <c r="AT244" s="18"/>
      <c r="AU244" s="17"/>
      <c r="AV244" s="17"/>
      <c r="AW244" s="17"/>
      <c r="AX244" s="17"/>
      <c r="AY244" s="17"/>
      <c r="AZ244" s="18"/>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99"/>
      <c r="CC244" s="99"/>
      <c r="CD244" s="99"/>
      <c r="CE244" s="100"/>
      <c r="CF244" s="100"/>
      <c r="CG244" s="17"/>
      <c r="CH244" s="93"/>
      <c r="CI244" s="93"/>
      <c r="CJ244" s="93"/>
      <c r="CK244" s="93"/>
      <c r="CL244" s="93"/>
      <c r="CM244" s="93"/>
      <c r="CN244" s="93"/>
      <c r="CO244" s="94"/>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5"/>
      <c r="EN244" s="95"/>
      <c r="EO244" s="95"/>
      <c r="EP244" s="95"/>
      <c r="EQ244" s="93"/>
      <c r="ER244" s="93"/>
      <c r="ES244" s="93"/>
      <c r="ET244" s="93"/>
      <c r="EU244" s="93"/>
    </row>
    <row r="245" spans="1:151" x14ac:dyDescent="0.25">
      <c r="A245" s="17"/>
      <c r="B245" s="17"/>
      <c r="C245" s="97"/>
      <c r="D245" s="98"/>
      <c r="E245" s="17"/>
      <c r="F245" s="17"/>
      <c r="G245" s="17"/>
      <c r="H245" s="17"/>
      <c r="I245" s="17"/>
      <c r="J245" s="97"/>
      <c r="K245" s="97"/>
      <c r="L245" s="97"/>
      <c r="M245" s="97"/>
      <c r="N245" s="17"/>
      <c r="O245" s="97"/>
      <c r="P245" s="9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8"/>
      <c r="AP245" s="17"/>
      <c r="AQ245" s="17"/>
      <c r="AR245" s="17"/>
      <c r="AS245" s="17"/>
      <c r="AT245" s="18"/>
      <c r="AU245" s="17"/>
      <c r="AV245" s="17"/>
      <c r="AW245" s="17"/>
      <c r="AX245" s="17"/>
      <c r="AY245" s="17"/>
      <c r="AZ245" s="18"/>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99"/>
      <c r="CC245" s="99"/>
      <c r="CD245" s="99"/>
      <c r="CE245" s="100"/>
      <c r="CF245" s="100"/>
      <c r="CG245" s="17"/>
      <c r="CH245" s="93"/>
      <c r="CI245" s="93"/>
      <c r="CJ245" s="93"/>
      <c r="CK245" s="93"/>
      <c r="CL245" s="93"/>
      <c r="CM245" s="93"/>
      <c r="CN245" s="93"/>
      <c r="CO245" s="94"/>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5"/>
      <c r="EN245" s="95"/>
      <c r="EO245" s="95"/>
      <c r="EP245" s="95"/>
      <c r="EQ245" s="93"/>
      <c r="ER245" s="93"/>
      <c r="ES245" s="93"/>
      <c r="ET245" s="93"/>
      <c r="EU245" s="93"/>
    </row>
    <row r="246" spans="1:151" x14ac:dyDescent="0.25">
      <c r="A246" s="17"/>
      <c r="B246" s="17"/>
      <c r="C246" s="97"/>
      <c r="D246" s="98"/>
      <c r="E246" s="17"/>
      <c r="F246" s="17"/>
      <c r="G246" s="17"/>
      <c r="H246" s="17"/>
      <c r="I246" s="17"/>
      <c r="J246" s="97"/>
      <c r="K246" s="97"/>
      <c r="L246" s="97"/>
      <c r="M246" s="97"/>
      <c r="N246" s="17"/>
      <c r="O246" s="97"/>
      <c r="P246" s="9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8"/>
      <c r="AP246" s="17"/>
      <c r="AQ246" s="17"/>
      <c r="AR246" s="17"/>
      <c r="AS246" s="17"/>
      <c r="AT246" s="18"/>
      <c r="AU246" s="17"/>
      <c r="AV246" s="17"/>
      <c r="AW246" s="17"/>
      <c r="AX246" s="17"/>
      <c r="AY246" s="17"/>
      <c r="AZ246" s="18"/>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99"/>
      <c r="CC246" s="99"/>
      <c r="CD246" s="99"/>
      <c r="CE246" s="100"/>
      <c r="CF246" s="100"/>
      <c r="CG246" s="17"/>
      <c r="CH246" s="93"/>
      <c r="CI246" s="93"/>
      <c r="CJ246" s="93"/>
      <c r="CK246" s="93"/>
      <c r="CL246" s="93"/>
      <c r="CM246" s="93"/>
      <c r="CN246" s="93"/>
      <c r="CO246" s="94"/>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5"/>
      <c r="EN246" s="95"/>
      <c r="EO246" s="95"/>
      <c r="EP246" s="95"/>
      <c r="EQ246" s="93"/>
      <c r="ER246" s="93"/>
      <c r="ES246" s="93"/>
      <c r="ET246" s="93"/>
      <c r="EU246" s="93"/>
    </row>
    <row r="247" spans="1:151" x14ac:dyDescent="0.25">
      <c r="A247" s="17"/>
      <c r="B247" s="17"/>
      <c r="C247" s="97"/>
      <c r="D247" s="98"/>
      <c r="E247" s="17"/>
      <c r="F247" s="17"/>
      <c r="G247" s="17"/>
      <c r="H247" s="17"/>
      <c r="I247" s="17"/>
      <c r="J247" s="97"/>
      <c r="K247" s="97"/>
      <c r="L247" s="97"/>
      <c r="M247" s="97"/>
      <c r="N247" s="17"/>
      <c r="O247" s="97"/>
      <c r="P247" s="9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8"/>
      <c r="AP247" s="17"/>
      <c r="AQ247" s="17"/>
      <c r="AR247" s="17"/>
      <c r="AS247" s="17"/>
      <c r="AT247" s="18"/>
      <c r="AU247" s="17"/>
      <c r="AV247" s="17"/>
      <c r="AW247" s="17"/>
      <c r="AX247" s="17"/>
      <c r="AY247" s="17"/>
      <c r="AZ247" s="18"/>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99"/>
      <c r="CC247" s="99"/>
      <c r="CD247" s="99"/>
      <c r="CE247" s="100"/>
      <c r="CF247" s="100"/>
      <c r="CG247" s="17"/>
      <c r="CH247" s="93"/>
      <c r="CI247" s="93"/>
      <c r="CJ247" s="93"/>
      <c r="CK247" s="93"/>
      <c r="CL247" s="93"/>
      <c r="CM247" s="93"/>
      <c r="CN247" s="93"/>
      <c r="CO247" s="94"/>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5"/>
      <c r="EN247" s="95"/>
      <c r="EO247" s="95"/>
      <c r="EP247" s="95"/>
      <c r="EQ247" s="93"/>
      <c r="ER247" s="93"/>
      <c r="ES247" s="93"/>
      <c r="ET247" s="93"/>
      <c r="EU247" s="93"/>
    </row>
    <row r="248" spans="1:151" x14ac:dyDescent="0.25">
      <c r="A248" s="17"/>
      <c r="B248" s="17"/>
      <c r="C248" s="97"/>
      <c r="D248" s="98"/>
      <c r="E248" s="17"/>
      <c r="F248" s="17"/>
      <c r="G248" s="17"/>
      <c r="H248" s="17"/>
      <c r="I248" s="17"/>
      <c r="J248" s="97"/>
      <c r="K248" s="97"/>
      <c r="L248" s="97"/>
      <c r="M248" s="97"/>
      <c r="N248" s="17"/>
      <c r="O248" s="97"/>
      <c r="P248" s="9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8"/>
      <c r="AP248" s="17"/>
      <c r="AQ248" s="17"/>
      <c r="AR248" s="17"/>
      <c r="AS248" s="17"/>
      <c r="AT248" s="18"/>
      <c r="AU248" s="17"/>
      <c r="AV248" s="17"/>
      <c r="AW248" s="17"/>
      <c r="AX248" s="17"/>
      <c r="AY248" s="17"/>
      <c r="AZ248" s="18"/>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99"/>
      <c r="CC248" s="99"/>
      <c r="CD248" s="99"/>
      <c r="CE248" s="100"/>
      <c r="CF248" s="100"/>
      <c r="CG248" s="17"/>
      <c r="CH248" s="93"/>
      <c r="CI248" s="93"/>
      <c r="CJ248" s="93"/>
      <c r="CK248" s="93"/>
      <c r="CL248" s="93"/>
      <c r="CM248" s="93"/>
      <c r="CN248" s="93"/>
      <c r="CO248" s="94"/>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5"/>
      <c r="EN248" s="95"/>
      <c r="EO248" s="95"/>
      <c r="EP248" s="95"/>
      <c r="EQ248" s="93"/>
      <c r="ER248" s="93"/>
      <c r="ES248" s="93"/>
      <c r="ET248" s="93"/>
      <c r="EU248" s="93"/>
    </row>
    <row r="249" spans="1:151" x14ac:dyDescent="0.25">
      <c r="A249" s="17"/>
      <c r="B249" s="17"/>
      <c r="C249" s="97"/>
      <c r="D249" s="98"/>
      <c r="E249" s="17"/>
      <c r="F249" s="17"/>
      <c r="G249" s="17"/>
      <c r="H249" s="17"/>
      <c r="I249" s="17"/>
      <c r="J249" s="97"/>
      <c r="K249" s="97"/>
      <c r="L249" s="97"/>
      <c r="M249" s="97"/>
      <c r="N249" s="17"/>
      <c r="O249" s="97"/>
      <c r="P249" s="9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8"/>
      <c r="AP249" s="17"/>
      <c r="AQ249" s="17"/>
      <c r="AR249" s="17"/>
      <c r="AS249" s="17"/>
      <c r="AT249" s="18"/>
      <c r="AU249" s="17"/>
      <c r="AV249" s="17"/>
      <c r="AW249" s="17"/>
      <c r="AX249" s="17"/>
      <c r="AY249" s="17"/>
      <c r="AZ249" s="18"/>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99"/>
      <c r="CC249" s="99"/>
      <c r="CD249" s="99"/>
      <c r="CE249" s="100"/>
      <c r="CF249" s="100"/>
      <c r="CG249" s="17"/>
      <c r="CH249" s="93"/>
      <c r="CI249" s="93"/>
      <c r="CJ249" s="93"/>
      <c r="CK249" s="93"/>
      <c r="CL249" s="93"/>
      <c r="CM249" s="93"/>
      <c r="CN249" s="93"/>
      <c r="CO249" s="94"/>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5"/>
      <c r="EN249" s="95"/>
      <c r="EO249" s="95"/>
      <c r="EP249" s="95"/>
      <c r="EQ249" s="93"/>
      <c r="ER249" s="93"/>
      <c r="ES249" s="93"/>
      <c r="ET249" s="93"/>
      <c r="EU249" s="93"/>
    </row>
    <row r="250" spans="1:151" x14ac:dyDescent="0.25">
      <c r="A250" s="17"/>
      <c r="B250" s="17"/>
      <c r="C250" s="97"/>
      <c r="D250" s="98"/>
      <c r="E250" s="17"/>
      <c r="F250" s="17"/>
      <c r="G250" s="17"/>
      <c r="H250" s="17"/>
      <c r="I250" s="17"/>
      <c r="J250" s="97"/>
      <c r="K250" s="97"/>
      <c r="L250" s="97"/>
      <c r="M250" s="97"/>
      <c r="N250" s="17"/>
      <c r="O250" s="97"/>
      <c r="P250" s="9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8"/>
      <c r="AP250" s="17"/>
      <c r="AQ250" s="17"/>
      <c r="AR250" s="17"/>
      <c r="AS250" s="17"/>
      <c r="AT250" s="18"/>
      <c r="AU250" s="17"/>
      <c r="AV250" s="17"/>
      <c r="AW250" s="17"/>
      <c r="AX250" s="17"/>
      <c r="AY250" s="17"/>
      <c r="AZ250" s="18"/>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99"/>
      <c r="CC250" s="99"/>
      <c r="CD250" s="99"/>
      <c r="CE250" s="100"/>
      <c r="CF250" s="100"/>
      <c r="CG250" s="17"/>
      <c r="CH250" s="93"/>
      <c r="CI250" s="93"/>
      <c r="CJ250" s="93"/>
      <c r="CK250" s="93"/>
      <c r="CL250" s="93"/>
      <c r="CM250" s="93"/>
      <c r="CN250" s="93"/>
      <c r="CO250" s="94"/>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5"/>
      <c r="EN250" s="95"/>
      <c r="EO250" s="95"/>
      <c r="EP250" s="95"/>
      <c r="EQ250" s="93"/>
      <c r="ER250" s="93"/>
      <c r="ES250" s="93"/>
      <c r="ET250" s="93"/>
      <c r="EU250" s="93"/>
    </row>
    <row r="251" spans="1:151" x14ac:dyDescent="0.25">
      <c r="A251" s="17"/>
      <c r="B251" s="17"/>
      <c r="C251" s="97"/>
      <c r="D251" s="98"/>
      <c r="E251" s="17"/>
      <c r="F251" s="17"/>
      <c r="G251" s="17"/>
      <c r="H251" s="17"/>
      <c r="I251" s="17"/>
      <c r="J251" s="97"/>
      <c r="K251" s="97"/>
      <c r="L251" s="97"/>
      <c r="M251" s="97"/>
      <c r="N251" s="17"/>
      <c r="O251" s="97"/>
      <c r="P251" s="9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8"/>
      <c r="AP251" s="17"/>
      <c r="AQ251" s="17"/>
      <c r="AR251" s="17"/>
      <c r="AS251" s="17"/>
      <c r="AT251" s="18"/>
      <c r="AU251" s="17"/>
      <c r="AV251" s="17"/>
      <c r="AW251" s="17"/>
      <c r="AX251" s="17"/>
      <c r="AY251" s="17"/>
      <c r="AZ251" s="18"/>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99"/>
      <c r="CC251" s="99"/>
      <c r="CD251" s="99"/>
      <c r="CE251" s="100"/>
      <c r="CF251" s="100"/>
      <c r="CG251" s="17"/>
      <c r="CH251" s="93"/>
      <c r="CI251" s="93"/>
      <c r="CJ251" s="93"/>
      <c r="CK251" s="93"/>
      <c r="CL251" s="93"/>
      <c r="CM251" s="93"/>
      <c r="CN251" s="93"/>
      <c r="CO251" s="94"/>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5"/>
      <c r="EN251" s="95"/>
      <c r="EO251" s="95"/>
      <c r="EP251" s="95"/>
      <c r="EQ251" s="93"/>
      <c r="ER251" s="93"/>
      <c r="ES251" s="93"/>
      <c r="ET251" s="93"/>
      <c r="EU251" s="93"/>
    </row>
    <row r="252" spans="1:151" x14ac:dyDescent="0.25">
      <c r="A252" s="17"/>
      <c r="B252" s="17"/>
      <c r="C252" s="97"/>
      <c r="D252" s="98"/>
      <c r="E252" s="17"/>
      <c r="F252" s="17"/>
      <c r="G252" s="17"/>
      <c r="H252" s="17"/>
      <c r="I252" s="17"/>
      <c r="J252" s="97"/>
      <c r="K252" s="97"/>
      <c r="L252" s="97"/>
      <c r="M252" s="97"/>
      <c r="N252" s="17"/>
      <c r="O252" s="97"/>
      <c r="P252" s="9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8"/>
      <c r="AP252" s="17"/>
      <c r="AQ252" s="17"/>
      <c r="AR252" s="17"/>
      <c r="AS252" s="17"/>
      <c r="AT252" s="18"/>
      <c r="AU252" s="17"/>
      <c r="AV252" s="17"/>
      <c r="AW252" s="17"/>
      <c r="AX252" s="17"/>
      <c r="AY252" s="17"/>
      <c r="AZ252" s="18"/>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99"/>
      <c r="CC252" s="99"/>
      <c r="CD252" s="99"/>
      <c r="CE252" s="100"/>
      <c r="CF252" s="100"/>
      <c r="CG252" s="17"/>
      <c r="CH252" s="93"/>
      <c r="CI252" s="93"/>
      <c r="CJ252" s="93"/>
      <c r="CK252" s="93"/>
      <c r="CL252" s="93"/>
      <c r="CM252" s="93"/>
      <c r="CN252" s="93"/>
      <c r="CO252" s="94"/>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5"/>
      <c r="EN252" s="95"/>
      <c r="EO252" s="95"/>
      <c r="EP252" s="95"/>
      <c r="EQ252" s="93"/>
      <c r="ER252" s="93"/>
      <c r="ES252" s="93"/>
      <c r="ET252" s="93"/>
      <c r="EU252" s="93"/>
    </row>
    <row r="253" spans="1:151" x14ac:dyDescent="0.25">
      <c r="A253" s="17"/>
      <c r="B253" s="17"/>
      <c r="C253" s="97"/>
      <c r="D253" s="98"/>
      <c r="E253" s="17"/>
      <c r="F253" s="17"/>
      <c r="G253" s="17"/>
      <c r="H253" s="17"/>
      <c r="I253" s="17"/>
      <c r="J253" s="97"/>
      <c r="K253" s="97"/>
      <c r="L253" s="97"/>
      <c r="M253" s="97"/>
      <c r="N253" s="17"/>
      <c r="O253" s="97"/>
      <c r="P253" s="9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8"/>
      <c r="AP253" s="17"/>
      <c r="AQ253" s="17"/>
      <c r="AR253" s="17"/>
      <c r="AS253" s="17"/>
      <c r="AT253" s="18"/>
      <c r="AU253" s="17"/>
      <c r="AV253" s="17"/>
      <c r="AW253" s="17"/>
      <c r="AX253" s="17"/>
      <c r="AY253" s="17"/>
      <c r="AZ253" s="18"/>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99"/>
      <c r="CC253" s="99"/>
      <c r="CD253" s="99"/>
      <c r="CE253" s="100"/>
      <c r="CF253" s="100"/>
      <c r="CG253" s="17"/>
      <c r="CH253" s="93"/>
      <c r="CI253" s="93"/>
      <c r="CJ253" s="93"/>
      <c r="CK253" s="93"/>
      <c r="CL253" s="93"/>
      <c r="CM253" s="93"/>
      <c r="CN253" s="93"/>
      <c r="CO253" s="94"/>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5"/>
      <c r="EN253" s="95"/>
      <c r="EO253" s="95"/>
      <c r="EP253" s="95"/>
      <c r="EQ253" s="93"/>
      <c r="ER253" s="93"/>
      <c r="ES253" s="93"/>
      <c r="ET253" s="93"/>
      <c r="EU253" s="93"/>
    </row>
    <row r="254" spans="1:151" x14ac:dyDescent="0.25">
      <c r="A254" s="17"/>
      <c r="B254" s="17"/>
      <c r="C254" s="97"/>
      <c r="D254" s="98"/>
      <c r="E254" s="17"/>
      <c r="F254" s="17"/>
      <c r="G254" s="17"/>
      <c r="H254" s="17"/>
      <c r="I254" s="17"/>
      <c r="J254" s="97"/>
      <c r="K254" s="97"/>
      <c r="L254" s="97"/>
      <c r="M254" s="97"/>
      <c r="N254" s="17"/>
      <c r="O254" s="97"/>
      <c r="P254" s="9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8"/>
      <c r="AP254" s="17"/>
      <c r="AQ254" s="17"/>
      <c r="AR254" s="17"/>
      <c r="AS254" s="17"/>
      <c r="AT254" s="18"/>
      <c r="AU254" s="17"/>
      <c r="AV254" s="17"/>
      <c r="AW254" s="17"/>
      <c r="AX254" s="17"/>
      <c r="AY254" s="17"/>
      <c r="AZ254" s="18"/>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99"/>
      <c r="CC254" s="99"/>
      <c r="CD254" s="99"/>
      <c r="CE254" s="100"/>
      <c r="CF254" s="100"/>
      <c r="CG254" s="17"/>
      <c r="CH254" s="93"/>
      <c r="CI254" s="93"/>
      <c r="CJ254" s="93"/>
      <c r="CK254" s="93"/>
      <c r="CL254" s="93"/>
      <c r="CM254" s="93"/>
      <c r="CN254" s="93"/>
      <c r="CO254" s="94"/>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5"/>
      <c r="EN254" s="95"/>
      <c r="EO254" s="95"/>
      <c r="EP254" s="95"/>
      <c r="EQ254" s="93"/>
      <c r="ER254" s="93"/>
      <c r="ES254" s="93"/>
      <c r="ET254" s="93"/>
      <c r="EU254" s="93"/>
    </row>
    <row r="255" spans="1:151" x14ac:dyDescent="0.25">
      <c r="A255" s="17"/>
      <c r="B255" s="17"/>
      <c r="C255" s="97"/>
      <c r="D255" s="98"/>
      <c r="E255" s="17"/>
      <c r="F255" s="17"/>
      <c r="G255" s="17"/>
      <c r="H255" s="17"/>
      <c r="I255" s="17"/>
      <c r="J255" s="97"/>
      <c r="K255" s="97"/>
      <c r="L255" s="97"/>
      <c r="M255" s="97"/>
      <c r="N255" s="17"/>
      <c r="O255" s="97"/>
      <c r="P255" s="9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8"/>
      <c r="AP255" s="17"/>
      <c r="AQ255" s="17"/>
      <c r="AR255" s="17"/>
      <c r="AS255" s="17"/>
      <c r="AT255" s="18"/>
      <c r="AU255" s="17"/>
      <c r="AV255" s="17"/>
      <c r="AW255" s="17"/>
      <c r="AX255" s="17"/>
      <c r="AY255" s="17"/>
      <c r="AZ255" s="18"/>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99"/>
      <c r="CC255" s="99"/>
      <c r="CD255" s="99"/>
      <c r="CE255" s="100"/>
      <c r="CF255" s="100"/>
      <c r="CG255" s="17"/>
      <c r="CH255" s="93"/>
      <c r="CI255" s="93"/>
      <c r="CJ255" s="93"/>
      <c r="CK255" s="93"/>
      <c r="CL255" s="93"/>
      <c r="CM255" s="93"/>
      <c r="CN255" s="93"/>
      <c r="CO255" s="94"/>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5"/>
      <c r="EN255" s="95"/>
      <c r="EO255" s="95"/>
      <c r="EP255" s="95"/>
      <c r="EQ255" s="93"/>
      <c r="ER255" s="93"/>
      <c r="ES255" s="93"/>
      <c r="ET255" s="93"/>
      <c r="EU255" s="93"/>
    </row>
    <row r="256" spans="1:151" x14ac:dyDescent="0.25">
      <c r="A256" s="17"/>
      <c r="B256" s="17"/>
      <c r="C256" s="97"/>
      <c r="D256" s="98"/>
      <c r="E256" s="17"/>
      <c r="F256" s="17"/>
      <c r="G256" s="17"/>
      <c r="H256" s="17"/>
      <c r="I256" s="17"/>
      <c r="J256" s="97"/>
      <c r="K256" s="97"/>
      <c r="L256" s="97"/>
      <c r="M256" s="97"/>
      <c r="N256" s="17"/>
      <c r="O256" s="97"/>
      <c r="P256" s="9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8"/>
      <c r="AP256" s="17"/>
      <c r="AQ256" s="17"/>
      <c r="AR256" s="17"/>
      <c r="AS256" s="17"/>
      <c r="AT256" s="18"/>
      <c r="AU256" s="17"/>
      <c r="AV256" s="17"/>
      <c r="AW256" s="17"/>
      <c r="AX256" s="17"/>
      <c r="AY256" s="17"/>
      <c r="AZ256" s="18"/>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99"/>
      <c r="CC256" s="99"/>
      <c r="CD256" s="99"/>
      <c r="CE256" s="100"/>
      <c r="CF256" s="100"/>
      <c r="CG256" s="17"/>
      <c r="CH256" s="93"/>
      <c r="CI256" s="93"/>
      <c r="CJ256" s="93"/>
      <c r="CK256" s="93"/>
      <c r="CL256" s="93"/>
      <c r="CM256" s="93"/>
      <c r="CN256" s="93"/>
      <c r="CO256" s="94"/>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5"/>
      <c r="EN256" s="95"/>
      <c r="EO256" s="95"/>
      <c r="EP256" s="95"/>
      <c r="EQ256" s="93"/>
      <c r="ER256" s="93"/>
      <c r="ES256" s="93"/>
      <c r="ET256" s="93"/>
      <c r="EU256" s="93"/>
    </row>
    <row r="257" spans="1:151" x14ac:dyDescent="0.25">
      <c r="A257" s="17"/>
      <c r="B257" s="17"/>
      <c r="C257" s="97"/>
      <c r="D257" s="98"/>
      <c r="E257" s="17"/>
      <c r="F257" s="17"/>
      <c r="G257" s="17"/>
      <c r="H257" s="17"/>
      <c r="I257" s="17"/>
      <c r="J257" s="97"/>
      <c r="K257" s="97"/>
      <c r="L257" s="97"/>
      <c r="M257" s="97"/>
      <c r="N257" s="17"/>
      <c r="O257" s="97"/>
      <c r="P257" s="9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8"/>
      <c r="AP257" s="17"/>
      <c r="AQ257" s="17"/>
      <c r="AR257" s="17"/>
      <c r="AS257" s="17"/>
      <c r="AT257" s="18"/>
      <c r="AU257" s="17"/>
      <c r="AV257" s="17"/>
      <c r="AW257" s="17"/>
      <c r="AX257" s="17"/>
      <c r="AY257" s="17"/>
      <c r="AZ257" s="18"/>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99"/>
      <c r="CC257" s="99"/>
      <c r="CD257" s="99"/>
      <c r="CE257" s="100"/>
      <c r="CF257" s="100"/>
      <c r="CG257" s="17"/>
      <c r="CH257" s="93"/>
      <c r="CI257" s="93"/>
      <c r="CJ257" s="93"/>
      <c r="CK257" s="93"/>
      <c r="CL257" s="93"/>
      <c r="CM257" s="93"/>
      <c r="CN257" s="93"/>
      <c r="CO257" s="94"/>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5"/>
      <c r="EN257" s="95"/>
      <c r="EO257" s="95"/>
      <c r="EP257" s="95"/>
      <c r="EQ257" s="93"/>
      <c r="ER257" s="93"/>
      <c r="ES257" s="93"/>
      <c r="ET257" s="93"/>
      <c r="EU257" s="93"/>
    </row>
    <row r="258" spans="1:151" x14ac:dyDescent="0.25">
      <c r="A258" s="17"/>
      <c r="B258" s="17"/>
      <c r="C258" s="97"/>
      <c r="D258" s="98"/>
      <c r="E258" s="17"/>
      <c r="F258" s="17"/>
      <c r="G258" s="17"/>
      <c r="H258" s="17"/>
      <c r="I258" s="17"/>
      <c r="J258" s="97"/>
      <c r="K258" s="97"/>
      <c r="L258" s="97"/>
      <c r="M258" s="97"/>
      <c r="N258" s="17"/>
      <c r="O258" s="97"/>
      <c r="P258" s="9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8"/>
      <c r="AP258" s="17"/>
      <c r="AQ258" s="17"/>
      <c r="AR258" s="17"/>
      <c r="AS258" s="17"/>
      <c r="AT258" s="18"/>
      <c r="AU258" s="17"/>
      <c r="AV258" s="17"/>
      <c r="AW258" s="17"/>
      <c r="AX258" s="17"/>
      <c r="AY258" s="17"/>
      <c r="AZ258" s="18"/>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99"/>
      <c r="CC258" s="99"/>
      <c r="CD258" s="99"/>
      <c r="CE258" s="100"/>
      <c r="CF258" s="100"/>
      <c r="CG258" s="17"/>
      <c r="CH258" s="93"/>
      <c r="CI258" s="93"/>
      <c r="CJ258" s="93"/>
      <c r="CK258" s="93"/>
      <c r="CL258" s="93"/>
      <c r="CM258" s="93"/>
      <c r="CN258" s="93"/>
      <c r="CO258" s="94"/>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5"/>
      <c r="EN258" s="95"/>
      <c r="EO258" s="95"/>
      <c r="EP258" s="95"/>
      <c r="EQ258" s="93"/>
      <c r="ER258" s="93"/>
      <c r="ES258" s="93"/>
      <c r="ET258" s="93"/>
      <c r="EU258" s="93"/>
    </row>
    <row r="259" spans="1:151" x14ac:dyDescent="0.25">
      <c r="A259" s="17"/>
      <c r="B259" s="17"/>
      <c r="C259" s="97"/>
      <c r="D259" s="98"/>
      <c r="E259" s="17"/>
      <c r="F259" s="17"/>
      <c r="G259" s="17"/>
      <c r="H259" s="17"/>
      <c r="I259" s="17"/>
      <c r="J259" s="97"/>
      <c r="K259" s="97"/>
      <c r="L259" s="97"/>
      <c r="M259" s="97"/>
      <c r="N259" s="17"/>
      <c r="O259" s="97"/>
      <c r="P259" s="9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8"/>
      <c r="AP259" s="17"/>
      <c r="AQ259" s="17"/>
      <c r="AR259" s="17"/>
      <c r="AS259" s="17"/>
      <c r="AT259" s="18"/>
      <c r="AU259" s="17"/>
      <c r="AV259" s="17"/>
      <c r="AW259" s="17"/>
      <c r="AX259" s="17"/>
      <c r="AY259" s="17"/>
      <c r="AZ259" s="18"/>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99"/>
      <c r="CC259" s="99"/>
      <c r="CD259" s="99"/>
      <c r="CE259" s="100"/>
      <c r="CF259" s="100"/>
      <c r="CG259" s="17"/>
      <c r="CH259" s="93"/>
      <c r="CI259" s="93"/>
      <c r="CJ259" s="93"/>
      <c r="CK259" s="93"/>
      <c r="CL259" s="93"/>
      <c r="CM259" s="93"/>
      <c r="CN259" s="93"/>
      <c r="CO259" s="94"/>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5"/>
      <c r="EN259" s="95"/>
      <c r="EO259" s="95"/>
      <c r="EP259" s="95"/>
      <c r="EQ259" s="93"/>
      <c r="ER259" s="93"/>
      <c r="ES259" s="93"/>
      <c r="ET259" s="93"/>
      <c r="EU259" s="93"/>
    </row>
    <row r="260" spans="1:151" x14ac:dyDescent="0.25">
      <c r="A260" s="17"/>
      <c r="B260" s="17"/>
      <c r="C260" s="97"/>
      <c r="D260" s="98"/>
      <c r="E260" s="17"/>
      <c r="F260" s="17"/>
      <c r="G260" s="17"/>
      <c r="H260" s="17"/>
      <c r="I260" s="17"/>
      <c r="J260" s="97"/>
      <c r="K260" s="97"/>
      <c r="L260" s="97"/>
      <c r="M260" s="97"/>
      <c r="N260" s="17"/>
      <c r="O260" s="97"/>
      <c r="P260" s="9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8"/>
      <c r="AP260" s="17"/>
      <c r="AQ260" s="17"/>
      <c r="AR260" s="17"/>
      <c r="AS260" s="17"/>
      <c r="AT260" s="18"/>
      <c r="AU260" s="17"/>
      <c r="AV260" s="17"/>
      <c r="AW260" s="17"/>
      <c r="AX260" s="17"/>
      <c r="AY260" s="17"/>
      <c r="AZ260" s="18"/>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99"/>
      <c r="CC260" s="99"/>
      <c r="CD260" s="99"/>
      <c r="CE260" s="100"/>
      <c r="CF260" s="100"/>
      <c r="CG260" s="17"/>
      <c r="CH260" s="93"/>
      <c r="CI260" s="93"/>
      <c r="CJ260" s="93"/>
      <c r="CK260" s="93"/>
      <c r="CL260" s="93"/>
      <c r="CM260" s="93"/>
      <c r="CN260" s="93"/>
      <c r="CO260" s="94"/>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5"/>
      <c r="EN260" s="95"/>
      <c r="EO260" s="95"/>
      <c r="EP260" s="95"/>
      <c r="EQ260" s="93"/>
      <c r="ER260" s="93"/>
      <c r="ES260" s="93"/>
      <c r="ET260" s="93"/>
      <c r="EU260" s="93"/>
    </row>
    <row r="261" spans="1:151" x14ac:dyDescent="0.25">
      <c r="A261" s="17"/>
      <c r="B261" s="17"/>
      <c r="C261" s="97"/>
      <c r="D261" s="98"/>
      <c r="E261" s="17"/>
      <c r="F261" s="17"/>
      <c r="G261" s="17"/>
      <c r="H261" s="17"/>
      <c r="I261" s="17"/>
      <c r="J261" s="97"/>
      <c r="K261" s="97"/>
      <c r="L261" s="97"/>
      <c r="M261" s="97"/>
      <c r="N261" s="17"/>
      <c r="O261" s="97"/>
      <c r="P261" s="9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8"/>
      <c r="AP261" s="17"/>
      <c r="AQ261" s="17"/>
      <c r="AR261" s="17"/>
      <c r="AS261" s="17"/>
      <c r="AT261" s="18"/>
      <c r="AU261" s="17"/>
      <c r="AV261" s="17"/>
      <c r="AW261" s="17"/>
      <c r="AX261" s="17"/>
      <c r="AY261" s="17"/>
      <c r="AZ261" s="18"/>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99"/>
      <c r="CC261" s="99"/>
      <c r="CD261" s="99"/>
      <c r="CE261" s="100"/>
      <c r="CF261" s="100"/>
      <c r="CG261" s="17"/>
      <c r="CH261" s="93"/>
      <c r="CI261" s="93"/>
      <c r="CJ261" s="93"/>
      <c r="CK261" s="93"/>
      <c r="CL261" s="93"/>
      <c r="CM261" s="93"/>
      <c r="CN261" s="93"/>
      <c r="CO261" s="94"/>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5"/>
      <c r="EN261" s="95"/>
      <c r="EO261" s="95"/>
      <c r="EP261" s="95"/>
      <c r="EQ261" s="93"/>
      <c r="ER261" s="93"/>
      <c r="ES261" s="93"/>
      <c r="ET261" s="93"/>
      <c r="EU261" s="93"/>
    </row>
    <row r="262" spans="1:151" x14ac:dyDescent="0.25">
      <c r="A262" s="17"/>
      <c r="B262" s="17"/>
      <c r="C262" s="97"/>
      <c r="D262" s="98"/>
      <c r="E262" s="17"/>
      <c r="F262" s="17"/>
      <c r="G262" s="17"/>
      <c r="H262" s="17"/>
      <c r="I262" s="17"/>
      <c r="J262" s="97"/>
      <c r="K262" s="97"/>
      <c r="L262" s="97"/>
      <c r="M262" s="97"/>
      <c r="N262" s="17"/>
      <c r="O262" s="97"/>
      <c r="P262" s="9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8"/>
      <c r="AP262" s="17"/>
      <c r="AQ262" s="17"/>
      <c r="AR262" s="17"/>
      <c r="AS262" s="17"/>
      <c r="AT262" s="18"/>
      <c r="AU262" s="17"/>
      <c r="AV262" s="17"/>
      <c r="AW262" s="17"/>
      <c r="AX262" s="17"/>
      <c r="AY262" s="17"/>
      <c r="AZ262" s="18"/>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99"/>
      <c r="CC262" s="99"/>
      <c r="CD262" s="99"/>
      <c r="CE262" s="100"/>
      <c r="CF262" s="100"/>
      <c r="CG262" s="17"/>
      <c r="CH262" s="93"/>
      <c r="CI262" s="93"/>
      <c r="CJ262" s="93"/>
      <c r="CK262" s="93"/>
      <c r="CL262" s="93"/>
      <c r="CM262" s="93"/>
      <c r="CN262" s="93"/>
      <c r="CO262" s="94"/>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5"/>
      <c r="EN262" s="95"/>
      <c r="EO262" s="95"/>
      <c r="EP262" s="95"/>
      <c r="EQ262" s="93"/>
      <c r="ER262" s="93"/>
      <c r="ES262" s="93"/>
      <c r="ET262" s="93"/>
      <c r="EU262" s="93"/>
    </row>
    <row r="263" spans="1:151" x14ac:dyDescent="0.25">
      <c r="A263" s="17"/>
      <c r="B263" s="17"/>
      <c r="C263" s="97"/>
      <c r="D263" s="98"/>
      <c r="E263" s="17"/>
      <c r="F263" s="17"/>
      <c r="G263" s="17"/>
      <c r="H263" s="17"/>
      <c r="I263" s="17"/>
      <c r="J263" s="97"/>
      <c r="K263" s="97"/>
      <c r="L263" s="97"/>
      <c r="M263" s="97"/>
      <c r="N263" s="17"/>
      <c r="O263" s="97"/>
      <c r="P263" s="9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8"/>
      <c r="AP263" s="17"/>
      <c r="AQ263" s="17"/>
      <c r="AR263" s="17"/>
      <c r="AS263" s="17"/>
      <c r="AT263" s="18"/>
      <c r="AU263" s="17"/>
      <c r="AV263" s="17"/>
      <c r="AW263" s="17"/>
      <c r="AX263" s="17"/>
      <c r="AY263" s="17"/>
      <c r="AZ263" s="18"/>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99"/>
      <c r="CC263" s="99"/>
      <c r="CD263" s="99"/>
      <c r="CE263" s="100"/>
      <c r="CF263" s="100"/>
      <c r="CG263" s="17"/>
      <c r="CH263" s="93"/>
      <c r="CI263" s="93"/>
      <c r="CJ263" s="93"/>
      <c r="CK263" s="93"/>
      <c r="CL263" s="93"/>
      <c r="CM263" s="93"/>
      <c r="CN263" s="93"/>
      <c r="CO263" s="94"/>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5"/>
      <c r="EN263" s="95"/>
      <c r="EO263" s="95"/>
      <c r="EP263" s="95"/>
      <c r="EQ263" s="93"/>
      <c r="ER263" s="93"/>
      <c r="ES263" s="93"/>
      <c r="ET263" s="93"/>
      <c r="EU263" s="93"/>
    </row>
    <row r="264" spans="1:151" x14ac:dyDescent="0.25">
      <c r="A264" s="17"/>
      <c r="B264" s="17"/>
      <c r="C264" s="97"/>
      <c r="D264" s="98"/>
      <c r="E264" s="17"/>
      <c r="F264" s="17"/>
      <c r="G264" s="17"/>
      <c r="H264" s="17"/>
      <c r="I264" s="17"/>
      <c r="J264" s="97"/>
      <c r="K264" s="97"/>
      <c r="L264" s="97"/>
      <c r="M264" s="97"/>
      <c r="N264" s="17"/>
      <c r="O264" s="97"/>
      <c r="P264" s="9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8"/>
      <c r="AP264" s="17"/>
      <c r="AQ264" s="17"/>
      <c r="AR264" s="17"/>
      <c r="AS264" s="17"/>
      <c r="AT264" s="18"/>
      <c r="AU264" s="17"/>
      <c r="AV264" s="17"/>
      <c r="AW264" s="17"/>
      <c r="AX264" s="17"/>
      <c r="AY264" s="17"/>
      <c r="AZ264" s="18"/>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99"/>
      <c r="CC264" s="99"/>
      <c r="CD264" s="99"/>
      <c r="CE264" s="100"/>
      <c r="CF264" s="100"/>
      <c r="CG264" s="17"/>
      <c r="CH264" s="93"/>
      <c r="CI264" s="93"/>
      <c r="CJ264" s="93"/>
      <c r="CK264" s="93"/>
      <c r="CL264" s="93"/>
      <c r="CM264" s="93"/>
      <c r="CN264" s="93"/>
      <c r="CO264" s="94"/>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5"/>
      <c r="EN264" s="95"/>
      <c r="EO264" s="95"/>
      <c r="EP264" s="95"/>
      <c r="EQ264" s="93"/>
      <c r="ER264" s="93"/>
      <c r="ES264" s="93"/>
      <c r="ET264" s="93"/>
      <c r="EU264" s="93"/>
    </row>
    <row r="265" spans="1:151" x14ac:dyDescent="0.25">
      <c r="A265" s="17"/>
      <c r="B265" s="17"/>
      <c r="C265" s="97"/>
      <c r="D265" s="98"/>
      <c r="E265" s="17"/>
      <c r="F265" s="17"/>
      <c r="G265" s="17"/>
      <c r="H265" s="17"/>
      <c r="I265" s="17"/>
      <c r="J265" s="97"/>
      <c r="K265" s="97"/>
      <c r="L265" s="97"/>
      <c r="M265" s="97"/>
      <c r="N265" s="17"/>
      <c r="O265" s="97"/>
      <c r="P265" s="9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8"/>
      <c r="AP265" s="17"/>
      <c r="AQ265" s="17"/>
      <c r="AR265" s="17"/>
      <c r="AS265" s="17"/>
      <c r="AT265" s="18"/>
      <c r="AU265" s="17"/>
      <c r="AV265" s="17"/>
      <c r="AW265" s="17"/>
      <c r="AX265" s="17"/>
      <c r="AY265" s="17"/>
      <c r="AZ265" s="18"/>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99"/>
      <c r="CC265" s="99"/>
      <c r="CD265" s="99"/>
      <c r="CE265" s="100"/>
      <c r="CF265" s="100"/>
      <c r="CG265" s="17"/>
      <c r="CH265" s="93"/>
      <c r="CI265" s="93"/>
      <c r="CJ265" s="93"/>
      <c r="CK265" s="93"/>
      <c r="CL265" s="93"/>
      <c r="CM265" s="93"/>
      <c r="CN265" s="93"/>
      <c r="CO265" s="94"/>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5"/>
      <c r="EN265" s="95"/>
      <c r="EO265" s="95"/>
      <c r="EP265" s="95"/>
      <c r="EQ265" s="93"/>
      <c r="ER265" s="93"/>
      <c r="ES265" s="93"/>
      <c r="ET265" s="93"/>
      <c r="EU265" s="93"/>
    </row>
    <row r="266" spans="1:151" x14ac:dyDescent="0.25">
      <c r="A266" s="17"/>
      <c r="B266" s="17"/>
      <c r="C266" s="97"/>
      <c r="D266" s="98"/>
      <c r="E266" s="17"/>
      <c r="F266" s="17"/>
      <c r="G266" s="17"/>
      <c r="H266" s="17"/>
      <c r="I266" s="17"/>
      <c r="J266" s="97"/>
      <c r="K266" s="97"/>
      <c r="L266" s="97"/>
      <c r="M266" s="97"/>
      <c r="N266" s="17"/>
      <c r="O266" s="97"/>
      <c r="P266" s="9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8"/>
      <c r="AP266" s="17"/>
      <c r="AQ266" s="17"/>
      <c r="AR266" s="17"/>
      <c r="AS266" s="17"/>
      <c r="AT266" s="18"/>
      <c r="AU266" s="17"/>
      <c r="AV266" s="17"/>
      <c r="AW266" s="17"/>
      <c r="AX266" s="17"/>
      <c r="AY266" s="17"/>
      <c r="AZ266" s="18"/>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99"/>
      <c r="CC266" s="99"/>
      <c r="CD266" s="99"/>
      <c r="CE266" s="100"/>
      <c r="CF266" s="100"/>
      <c r="CG266" s="17"/>
      <c r="CH266" s="93"/>
      <c r="CI266" s="93"/>
      <c r="CJ266" s="93"/>
      <c r="CK266" s="93"/>
      <c r="CL266" s="93"/>
      <c r="CM266" s="93"/>
      <c r="CN266" s="93"/>
      <c r="CO266" s="94"/>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5"/>
      <c r="EN266" s="95"/>
      <c r="EO266" s="95"/>
      <c r="EP266" s="95"/>
      <c r="EQ266" s="93"/>
      <c r="ER266" s="93"/>
      <c r="ES266" s="93"/>
      <c r="ET266" s="93"/>
      <c r="EU266" s="93"/>
    </row>
    <row r="267" spans="1:151" x14ac:dyDescent="0.25">
      <c r="A267" s="17"/>
      <c r="B267" s="17"/>
      <c r="C267" s="97"/>
      <c r="D267" s="98"/>
      <c r="E267" s="17"/>
      <c r="F267" s="17"/>
      <c r="G267" s="17"/>
      <c r="H267" s="17"/>
      <c r="I267" s="17"/>
      <c r="J267" s="97"/>
      <c r="K267" s="97"/>
      <c r="L267" s="97"/>
      <c r="M267" s="97"/>
      <c r="N267" s="17"/>
      <c r="O267" s="97"/>
      <c r="P267" s="9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8"/>
      <c r="AP267" s="17"/>
      <c r="AQ267" s="17"/>
      <c r="AR267" s="17"/>
      <c r="AS267" s="17"/>
      <c r="AT267" s="18"/>
      <c r="AU267" s="17"/>
      <c r="AV267" s="17"/>
      <c r="AW267" s="17"/>
      <c r="AX267" s="17"/>
      <c r="AY267" s="17"/>
      <c r="AZ267" s="18"/>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99"/>
      <c r="CC267" s="99"/>
      <c r="CD267" s="99"/>
      <c r="CE267" s="100"/>
      <c r="CF267" s="100"/>
      <c r="CG267" s="17"/>
      <c r="CH267" s="93"/>
      <c r="CI267" s="93"/>
      <c r="CJ267" s="93"/>
      <c r="CK267" s="93"/>
      <c r="CL267" s="93"/>
      <c r="CM267" s="93"/>
      <c r="CN267" s="93"/>
      <c r="CO267" s="94"/>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5"/>
      <c r="EN267" s="95"/>
      <c r="EO267" s="95"/>
      <c r="EP267" s="95"/>
      <c r="EQ267" s="93"/>
      <c r="ER267" s="93"/>
      <c r="ES267" s="93"/>
      <c r="ET267" s="93"/>
      <c r="EU267" s="93"/>
    </row>
    <row r="268" spans="1:151" x14ac:dyDescent="0.25">
      <c r="A268" s="17"/>
      <c r="B268" s="17"/>
      <c r="C268" s="97"/>
      <c r="D268" s="98"/>
      <c r="E268" s="17"/>
      <c r="F268" s="17"/>
      <c r="G268" s="17"/>
      <c r="H268" s="17"/>
      <c r="I268" s="17"/>
      <c r="J268" s="97"/>
      <c r="K268" s="97"/>
      <c r="L268" s="97"/>
      <c r="M268" s="97"/>
      <c r="N268" s="17"/>
      <c r="O268" s="97"/>
      <c r="P268" s="9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8"/>
      <c r="AP268" s="17"/>
      <c r="AQ268" s="17"/>
      <c r="AR268" s="17"/>
      <c r="AS268" s="17"/>
      <c r="AT268" s="18"/>
      <c r="AU268" s="17"/>
      <c r="AV268" s="17"/>
      <c r="AW268" s="17"/>
      <c r="AX268" s="17"/>
      <c r="AY268" s="17"/>
      <c r="AZ268" s="18"/>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99"/>
      <c r="CC268" s="99"/>
      <c r="CD268" s="99"/>
      <c r="CE268" s="100"/>
      <c r="CF268" s="100"/>
      <c r="CG268" s="17"/>
      <c r="CH268" s="93"/>
      <c r="CI268" s="93"/>
      <c r="CJ268" s="93"/>
      <c r="CK268" s="93"/>
      <c r="CL268" s="93"/>
      <c r="CM268" s="93"/>
      <c r="CN268" s="93"/>
      <c r="CO268" s="94"/>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5"/>
      <c r="EN268" s="95"/>
      <c r="EO268" s="95"/>
      <c r="EP268" s="95"/>
      <c r="EQ268" s="93"/>
      <c r="ER268" s="93"/>
      <c r="ES268" s="93"/>
      <c r="ET268" s="93"/>
      <c r="EU268" s="93"/>
    </row>
    <row r="269" spans="1:151" x14ac:dyDescent="0.25">
      <c r="A269" s="17"/>
      <c r="B269" s="17"/>
      <c r="C269" s="97"/>
      <c r="D269" s="98"/>
      <c r="E269" s="17"/>
      <c r="F269" s="17"/>
      <c r="G269" s="17"/>
      <c r="H269" s="17"/>
      <c r="I269" s="17"/>
      <c r="J269" s="97"/>
      <c r="K269" s="97"/>
      <c r="L269" s="97"/>
      <c r="M269" s="97"/>
      <c r="N269" s="17"/>
      <c r="O269" s="97"/>
      <c r="P269" s="9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8"/>
      <c r="AP269" s="17"/>
      <c r="AQ269" s="17"/>
      <c r="AR269" s="17"/>
      <c r="AS269" s="17"/>
      <c r="AT269" s="18"/>
      <c r="AU269" s="17"/>
      <c r="AV269" s="17"/>
      <c r="AW269" s="17"/>
      <c r="AX269" s="17"/>
      <c r="AY269" s="17"/>
      <c r="AZ269" s="18"/>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99"/>
      <c r="CC269" s="99"/>
      <c r="CD269" s="99"/>
      <c r="CE269" s="100"/>
      <c r="CF269" s="100"/>
      <c r="CG269" s="17"/>
      <c r="CH269" s="93"/>
      <c r="CI269" s="93"/>
      <c r="CJ269" s="93"/>
      <c r="CK269" s="93"/>
      <c r="CL269" s="93"/>
      <c r="CM269" s="93"/>
      <c r="CN269" s="93"/>
      <c r="CO269" s="94"/>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5"/>
      <c r="EN269" s="95"/>
      <c r="EO269" s="95"/>
      <c r="EP269" s="95"/>
      <c r="EQ269" s="93"/>
      <c r="ER269" s="93"/>
      <c r="ES269" s="93"/>
      <c r="ET269" s="93"/>
      <c r="EU269" s="93"/>
    </row>
    <row r="270" spans="1:151" x14ac:dyDescent="0.25">
      <c r="A270" s="17"/>
      <c r="B270" s="17"/>
      <c r="C270" s="97"/>
      <c r="D270" s="98"/>
      <c r="E270" s="17"/>
      <c r="F270" s="17"/>
      <c r="G270" s="17"/>
      <c r="H270" s="17"/>
      <c r="I270" s="17"/>
      <c r="J270" s="97"/>
      <c r="K270" s="97"/>
      <c r="L270" s="97"/>
      <c r="M270" s="97"/>
      <c r="N270" s="17"/>
      <c r="O270" s="97"/>
      <c r="P270" s="9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8"/>
      <c r="AP270" s="17"/>
      <c r="AQ270" s="17"/>
      <c r="AR270" s="17"/>
      <c r="AS270" s="17"/>
      <c r="AT270" s="18"/>
      <c r="AU270" s="17"/>
      <c r="AV270" s="17"/>
      <c r="AW270" s="17"/>
      <c r="AX270" s="17"/>
      <c r="AY270" s="17"/>
      <c r="AZ270" s="18"/>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99"/>
      <c r="CC270" s="99"/>
      <c r="CD270" s="99"/>
      <c r="CE270" s="100"/>
      <c r="CF270" s="100"/>
      <c r="CG270" s="17"/>
      <c r="CH270" s="93"/>
      <c r="CI270" s="93"/>
      <c r="CJ270" s="93"/>
      <c r="CK270" s="93"/>
      <c r="CL270" s="93"/>
      <c r="CM270" s="93"/>
      <c r="CN270" s="93"/>
      <c r="CO270" s="94"/>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5"/>
      <c r="EN270" s="95"/>
      <c r="EO270" s="95"/>
      <c r="EP270" s="95"/>
      <c r="EQ270" s="93"/>
      <c r="ER270" s="93"/>
      <c r="ES270" s="93"/>
      <c r="ET270" s="93"/>
      <c r="EU270" s="93"/>
    </row>
    <row r="271" spans="1:151" x14ac:dyDescent="0.25">
      <c r="A271" s="17"/>
      <c r="B271" s="17"/>
      <c r="C271" s="97"/>
      <c r="D271" s="98"/>
      <c r="E271" s="17"/>
      <c r="F271" s="17"/>
      <c r="G271" s="17"/>
      <c r="H271" s="17"/>
      <c r="I271" s="17"/>
      <c r="J271" s="97"/>
      <c r="K271" s="97"/>
      <c r="L271" s="97"/>
      <c r="M271" s="97"/>
      <c r="N271" s="17"/>
      <c r="O271" s="97"/>
      <c r="P271" s="9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8"/>
      <c r="AP271" s="17"/>
      <c r="AQ271" s="17"/>
      <c r="AR271" s="17"/>
      <c r="AS271" s="17"/>
      <c r="AT271" s="18"/>
      <c r="AU271" s="17"/>
      <c r="AV271" s="17"/>
      <c r="AW271" s="17"/>
      <c r="AX271" s="17"/>
      <c r="AY271" s="17"/>
      <c r="AZ271" s="18"/>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99"/>
      <c r="CC271" s="99"/>
      <c r="CD271" s="99"/>
      <c r="CE271" s="100"/>
      <c r="CF271" s="100"/>
      <c r="CG271" s="17"/>
      <c r="CH271" s="93"/>
      <c r="CI271" s="93"/>
      <c r="CJ271" s="93"/>
      <c r="CK271" s="93"/>
      <c r="CL271" s="93"/>
      <c r="CM271" s="93"/>
      <c r="CN271" s="93"/>
      <c r="CO271" s="94"/>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5"/>
      <c r="EN271" s="95"/>
      <c r="EO271" s="95"/>
      <c r="EP271" s="95"/>
      <c r="EQ271" s="93"/>
      <c r="ER271" s="93"/>
      <c r="ES271" s="93"/>
      <c r="ET271" s="93"/>
      <c r="EU271" s="93"/>
    </row>
    <row r="272" spans="1:151" x14ac:dyDescent="0.25">
      <c r="A272" s="17"/>
      <c r="B272" s="17"/>
      <c r="C272" s="97"/>
      <c r="D272" s="98"/>
      <c r="E272" s="17"/>
      <c r="F272" s="17"/>
      <c r="G272" s="17"/>
      <c r="H272" s="17"/>
      <c r="I272" s="17"/>
      <c r="J272" s="97"/>
      <c r="K272" s="97"/>
      <c r="L272" s="97"/>
      <c r="M272" s="97"/>
      <c r="N272" s="17"/>
      <c r="O272" s="97"/>
      <c r="P272" s="9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8"/>
      <c r="AP272" s="17"/>
      <c r="AQ272" s="17"/>
      <c r="AR272" s="17"/>
      <c r="AS272" s="17"/>
      <c r="AT272" s="18"/>
      <c r="AU272" s="17"/>
      <c r="AV272" s="17"/>
      <c r="AW272" s="17"/>
      <c r="AX272" s="17"/>
      <c r="AY272" s="17"/>
      <c r="AZ272" s="18"/>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99"/>
      <c r="CC272" s="99"/>
      <c r="CD272" s="99"/>
      <c r="CE272" s="100"/>
      <c r="CF272" s="100"/>
      <c r="CG272" s="17"/>
      <c r="CH272" s="93"/>
      <c r="CI272" s="93"/>
      <c r="CJ272" s="93"/>
      <c r="CK272" s="93"/>
      <c r="CL272" s="93"/>
      <c r="CM272" s="93"/>
      <c r="CN272" s="93"/>
      <c r="CO272" s="94"/>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5"/>
      <c r="EN272" s="95"/>
      <c r="EO272" s="95"/>
      <c r="EP272" s="95"/>
      <c r="EQ272" s="93"/>
      <c r="ER272" s="93"/>
      <c r="ES272" s="93"/>
      <c r="ET272" s="93"/>
      <c r="EU272" s="93"/>
    </row>
    <row r="273" spans="1:151" x14ac:dyDescent="0.25">
      <c r="A273" s="17"/>
      <c r="B273" s="17"/>
      <c r="C273" s="97"/>
      <c r="D273" s="98"/>
      <c r="E273" s="17"/>
      <c r="F273" s="17"/>
      <c r="G273" s="17"/>
      <c r="H273" s="17"/>
      <c r="I273" s="17"/>
      <c r="J273" s="97"/>
      <c r="K273" s="97"/>
      <c r="L273" s="97"/>
      <c r="M273" s="97"/>
      <c r="N273" s="17"/>
      <c r="O273" s="97"/>
      <c r="P273" s="9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8"/>
      <c r="AP273" s="17"/>
      <c r="AQ273" s="17"/>
      <c r="AR273" s="17"/>
      <c r="AS273" s="17"/>
      <c r="AT273" s="18"/>
      <c r="AU273" s="17"/>
      <c r="AV273" s="17"/>
      <c r="AW273" s="17"/>
      <c r="AX273" s="17"/>
      <c r="AY273" s="17"/>
      <c r="AZ273" s="18"/>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99"/>
      <c r="CC273" s="99"/>
      <c r="CD273" s="99"/>
      <c r="CE273" s="100"/>
      <c r="CF273" s="100"/>
      <c r="CG273" s="17"/>
      <c r="CH273" s="93"/>
      <c r="CI273" s="93"/>
      <c r="CJ273" s="93"/>
      <c r="CK273" s="93"/>
      <c r="CL273" s="93"/>
      <c r="CM273" s="93"/>
      <c r="CN273" s="93"/>
      <c r="CO273" s="94"/>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5"/>
      <c r="EN273" s="95"/>
      <c r="EO273" s="95"/>
      <c r="EP273" s="95"/>
      <c r="EQ273" s="93"/>
      <c r="ER273" s="93"/>
      <c r="ES273" s="93"/>
      <c r="ET273" s="93"/>
      <c r="EU273" s="93"/>
    </row>
    <row r="274" spans="1:151" x14ac:dyDescent="0.25">
      <c r="A274" s="17"/>
      <c r="B274" s="17"/>
      <c r="C274" s="97"/>
      <c r="D274" s="98"/>
      <c r="E274" s="17"/>
      <c r="F274" s="17"/>
      <c r="G274" s="17"/>
      <c r="H274" s="17"/>
      <c r="I274" s="17"/>
      <c r="J274" s="97"/>
      <c r="K274" s="97"/>
      <c r="L274" s="97"/>
      <c r="M274" s="97"/>
      <c r="N274" s="17"/>
      <c r="O274" s="97"/>
      <c r="P274" s="9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8"/>
      <c r="AP274" s="17"/>
      <c r="AQ274" s="17"/>
      <c r="AR274" s="17"/>
      <c r="AS274" s="17"/>
      <c r="AT274" s="18"/>
      <c r="AU274" s="17"/>
      <c r="AV274" s="17"/>
      <c r="AW274" s="17"/>
      <c r="AX274" s="17"/>
      <c r="AY274" s="17"/>
      <c r="AZ274" s="18"/>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99"/>
      <c r="CC274" s="99"/>
      <c r="CD274" s="99"/>
      <c r="CE274" s="100"/>
      <c r="CF274" s="100"/>
      <c r="CG274" s="17"/>
      <c r="CH274" s="93"/>
      <c r="CI274" s="93"/>
      <c r="CJ274" s="93"/>
      <c r="CK274" s="93"/>
      <c r="CL274" s="93"/>
      <c r="CM274" s="93"/>
      <c r="CN274" s="93"/>
      <c r="CO274" s="94"/>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5"/>
      <c r="EN274" s="95"/>
      <c r="EO274" s="95"/>
      <c r="EP274" s="95"/>
      <c r="EQ274" s="93"/>
      <c r="ER274" s="93"/>
      <c r="ES274" s="93"/>
      <c r="ET274" s="93"/>
      <c r="EU274" s="93"/>
    </row>
    <row r="275" spans="1:151" x14ac:dyDescent="0.25">
      <c r="A275" s="17"/>
      <c r="B275" s="17"/>
      <c r="C275" s="97"/>
      <c r="D275" s="98"/>
      <c r="E275" s="17"/>
      <c r="F275" s="17"/>
      <c r="G275" s="17"/>
      <c r="H275" s="17"/>
      <c r="I275" s="17"/>
      <c r="J275" s="97"/>
      <c r="K275" s="97"/>
      <c r="L275" s="97"/>
      <c r="M275" s="97"/>
      <c r="N275" s="17"/>
      <c r="O275" s="97"/>
      <c r="P275" s="9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8"/>
      <c r="AP275" s="17"/>
      <c r="AQ275" s="17"/>
      <c r="AR275" s="17"/>
      <c r="AS275" s="17"/>
      <c r="AT275" s="18"/>
      <c r="AU275" s="17"/>
      <c r="AV275" s="17"/>
      <c r="AW275" s="17"/>
      <c r="AX275" s="17"/>
      <c r="AY275" s="17"/>
      <c r="AZ275" s="18"/>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99"/>
      <c r="CC275" s="99"/>
      <c r="CD275" s="99"/>
      <c r="CE275" s="100"/>
      <c r="CF275" s="100"/>
      <c r="CG275" s="17"/>
      <c r="CH275" s="93"/>
      <c r="CI275" s="93"/>
      <c r="CJ275" s="93"/>
      <c r="CK275" s="93"/>
      <c r="CL275" s="93"/>
      <c r="CM275" s="93"/>
      <c r="CN275" s="93"/>
      <c r="CO275" s="94"/>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5"/>
      <c r="EN275" s="95"/>
      <c r="EO275" s="95"/>
      <c r="EP275" s="95"/>
      <c r="EQ275" s="93"/>
      <c r="ER275" s="93"/>
      <c r="ES275" s="93"/>
      <c r="ET275" s="93"/>
      <c r="EU275" s="93"/>
    </row>
    <row r="276" spans="1:151" x14ac:dyDescent="0.25">
      <c r="A276" s="17"/>
      <c r="B276" s="17"/>
      <c r="C276" s="97"/>
      <c r="D276" s="98"/>
      <c r="E276" s="17"/>
      <c r="F276" s="17"/>
      <c r="G276" s="17"/>
      <c r="H276" s="17"/>
      <c r="I276" s="17"/>
      <c r="J276" s="97"/>
      <c r="K276" s="97"/>
      <c r="L276" s="97"/>
      <c r="M276" s="97"/>
      <c r="N276" s="17"/>
      <c r="O276" s="97"/>
      <c r="P276" s="9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8"/>
      <c r="AP276" s="17"/>
      <c r="AQ276" s="17"/>
      <c r="AR276" s="17"/>
      <c r="AS276" s="17"/>
      <c r="AT276" s="18"/>
      <c r="AU276" s="17"/>
      <c r="AV276" s="17"/>
      <c r="AW276" s="17"/>
      <c r="AX276" s="17"/>
      <c r="AY276" s="17"/>
      <c r="AZ276" s="18"/>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99"/>
      <c r="CC276" s="99"/>
      <c r="CD276" s="99"/>
      <c r="CE276" s="100"/>
      <c r="CF276" s="100"/>
      <c r="CG276" s="17"/>
      <c r="CH276" s="93"/>
      <c r="CI276" s="93"/>
      <c r="CJ276" s="93"/>
      <c r="CK276" s="93"/>
      <c r="CL276" s="93"/>
      <c r="CM276" s="93"/>
      <c r="CN276" s="93"/>
      <c r="CO276" s="94"/>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5"/>
      <c r="EN276" s="95"/>
      <c r="EO276" s="95"/>
      <c r="EP276" s="95"/>
      <c r="EQ276" s="93"/>
      <c r="ER276" s="93"/>
      <c r="ES276" s="93"/>
      <c r="ET276" s="93"/>
      <c r="EU276" s="93"/>
    </row>
    <row r="277" spans="1:151" x14ac:dyDescent="0.25">
      <c r="A277" s="17"/>
      <c r="B277" s="17"/>
      <c r="C277" s="97"/>
      <c r="D277" s="98"/>
      <c r="E277" s="17"/>
      <c r="F277" s="17"/>
      <c r="G277" s="17"/>
      <c r="H277" s="17"/>
      <c r="I277" s="17"/>
      <c r="J277" s="97"/>
      <c r="K277" s="97"/>
      <c r="L277" s="97"/>
      <c r="M277" s="97"/>
      <c r="N277" s="17"/>
      <c r="O277" s="97"/>
      <c r="P277" s="9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8"/>
      <c r="AP277" s="17"/>
      <c r="AQ277" s="17"/>
      <c r="AR277" s="17"/>
      <c r="AS277" s="17"/>
      <c r="AT277" s="18"/>
      <c r="AU277" s="17"/>
      <c r="AV277" s="17"/>
      <c r="AW277" s="17"/>
      <c r="AX277" s="17"/>
      <c r="AY277" s="17"/>
      <c r="AZ277" s="18"/>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99"/>
      <c r="CC277" s="99"/>
      <c r="CD277" s="99"/>
      <c r="CE277" s="100"/>
      <c r="CF277" s="100"/>
      <c r="CG277" s="17"/>
      <c r="CH277" s="93"/>
      <c r="CI277" s="93"/>
      <c r="CJ277" s="93"/>
      <c r="CK277" s="93"/>
      <c r="CL277" s="93"/>
      <c r="CM277" s="93"/>
      <c r="CN277" s="93"/>
      <c r="CO277" s="94"/>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5"/>
      <c r="EN277" s="95"/>
      <c r="EO277" s="95"/>
      <c r="EP277" s="95"/>
      <c r="EQ277" s="93"/>
      <c r="ER277" s="93"/>
      <c r="ES277" s="93"/>
      <c r="ET277" s="93"/>
      <c r="EU277" s="93"/>
    </row>
    <row r="278" spans="1:151" x14ac:dyDescent="0.25">
      <c r="A278" s="17"/>
      <c r="B278" s="17"/>
      <c r="C278" s="97"/>
      <c r="D278" s="98"/>
      <c r="E278" s="17"/>
      <c r="F278" s="17"/>
      <c r="G278" s="17"/>
      <c r="H278" s="17"/>
      <c r="I278" s="17"/>
      <c r="J278" s="97"/>
      <c r="K278" s="97"/>
      <c r="L278" s="97"/>
      <c r="M278" s="97"/>
      <c r="N278" s="17"/>
      <c r="O278" s="97"/>
      <c r="P278" s="9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8"/>
      <c r="AP278" s="17"/>
      <c r="AQ278" s="17"/>
      <c r="AR278" s="17"/>
      <c r="AS278" s="17"/>
      <c r="AT278" s="18"/>
      <c r="AU278" s="17"/>
      <c r="AV278" s="17"/>
      <c r="AW278" s="17"/>
      <c r="AX278" s="17"/>
      <c r="AY278" s="17"/>
      <c r="AZ278" s="18"/>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99"/>
      <c r="CC278" s="99"/>
      <c r="CD278" s="99"/>
      <c r="CE278" s="100"/>
      <c r="CF278" s="100"/>
      <c r="CG278" s="17"/>
      <c r="CH278" s="93"/>
      <c r="CI278" s="93"/>
      <c r="CJ278" s="93"/>
      <c r="CK278" s="93"/>
      <c r="CL278" s="93"/>
      <c r="CM278" s="93"/>
      <c r="CN278" s="93"/>
      <c r="CO278" s="94"/>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5"/>
      <c r="EN278" s="95"/>
      <c r="EO278" s="95"/>
      <c r="EP278" s="95"/>
      <c r="EQ278" s="93"/>
      <c r="ER278" s="93"/>
      <c r="ES278" s="93"/>
      <c r="ET278" s="93"/>
      <c r="EU278" s="93"/>
    </row>
    <row r="279" spans="1:151" x14ac:dyDescent="0.25">
      <c r="A279" s="17"/>
      <c r="B279" s="17"/>
      <c r="C279" s="97"/>
      <c r="D279" s="98"/>
      <c r="E279" s="17"/>
      <c r="F279" s="17"/>
      <c r="G279" s="17"/>
      <c r="H279" s="17"/>
      <c r="I279" s="17"/>
      <c r="J279" s="97"/>
      <c r="K279" s="97"/>
      <c r="L279" s="97"/>
      <c r="M279" s="97"/>
      <c r="N279" s="17"/>
      <c r="O279" s="97"/>
      <c r="P279" s="9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8"/>
      <c r="AP279" s="17"/>
      <c r="AQ279" s="17"/>
      <c r="AR279" s="17"/>
      <c r="AS279" s="17"/>
      <c r="AT279" s="18"/>
      <c r="AU279" s="17"/>
      <c r="AV279" s="17"/>
      <c r="AW279" s="17"/>
      <c r="AX279" s="17"/>
      <c r="AY279" s="17"/>
      <c r="AZ279" s="18"/>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99"/>
      <c r="CC279" s="99"/>
      <c r="CD279" s="99"/>
      <c r="CE279" s="100"/>
      <c r="CF279" s="100"/>
      <c r="CG279" s="17"/>
      <c r="CH279" s="93"/>
      <c r="CI279" s="93"/>
      <c r="CJ279" s="93"/>
      <c r="CK279" s="93"/>
      <c r="CL279" s="93"/>
      <c r="CM279" s="93"/>
      <c r="CN279" s="93"/>
      <c r="CO279" s="94"/>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5"/>
      <c r="EN279" s="95"/>
      <c r="EO279" s="95"/>
      <c r="EP279" s="95"/>
      <c r="EQ279" s="93"/>
      <c r="ER279" s="93"/>
      <c r="ES279" s="93"/>
      <c r="ET279" s="93"/>
      <c r="EU279" s="93"/>
    </row>
    <row r="280" spans="1:151" x14ac:dyDescent="0.25">
      <c r="A280" s="17"/>
      <c r="B280" s="17"/>
      <c r="C280" s="97"/>
      <c r="D280" s="98"/>
      <c r="E280" s="17"/>
      <c r="F280" s="17"/>
      <c r="G280" s="17"/>
      <c r="H280" s="17"/>
      <c r="I280" s="17"/>
      <c r="J280" s="97"/>
      <c r="K280" s="97"/>
      <c r="L280" s="97"/>
      <c r="M280" s="97"/>
      <c r="N280" s="17"/>
      <c r="O280" s="97"/>
      <c r="P280" s="9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8"/>
      <c r="AP280" s="17"/>
      <c r="AQ280" s="17"/>
      <c r="AR280" s="17"/>
      <c r="AS280" s="17"/>
      <c r="AT280" s="18"/>
      <c r="AU280" s="17"/>
      <c r="AV280" s="17"/>
      <c r="AW280" s="17"/>
      <c r="AX280" s="17"/>
      <c r="AY280" s="17"/>
      <c r="AZ280" s="18"/>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99"/>
      <c r="CC280" s="99"/>
      <c r="CD280" s="99"/>
      <c r="CE280" s="100"/>
      <c r="CF280" s="100"/>
      <c r="CG280" s="17"/>
      <c r="CH280" s="93"/>
      <c r="CI280" s="93"/>
      <c r="CJ280" s="93"/>
      <c r="CK280" s="93"/>
      <c r="CL280" s="93"/>
      <c r="CM280" s="93"/>
      <c r="CN280" s="93"/>
      <c r="CO280" s="94"/>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5"/>
      <c r="EN280" s="95"/>
      <c r="EO280" s="95"/>
      <c r="EP280" s="95"/>
      <c r="EQ280" s="93"/>
      <c r="ER280" s="93"/>
      <c r="ES280" s="93"/>
      <c r="ET280" s="93"/>
      <c r="EU280" s="93"/>
    </row>
    <row r="281" spans="1:151" x14ac:dyDescent="0.25">
      <c r="A281" s="17"/>
      <c r="B281" s="17"/>
      <c r="C281" s="97"/>
      <c r="D281" s="98"/>
      <c r="E281" s="17"/>
      <c r="F281" s="17"/>
      <c r="G281" s="17"/>
      <c r="H281" s="17"/>
      <c r="I281" s="17"/>
      <c r="J281" s="97"/>
      <c r="K281" s="97"/>
      <c r="L281" s="97"/>
      <c r="M281" s="97"/>
      <c r="N281" s="17"/>
      <c r="O281" s="97"/>
      <c r="P281" s="9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8"/>
      <c r="AP281" s="17"/>
      <c r="AQ281" s="17"/>
      <c r="AR281" s="17"/>
      <c r="AS281" s="17"/>
      <c r="AT281" s="18"/>
      <c r="AU281" s="17"/>
      <c r="AV281" s="17"/>
      <c r="AW281" s="17"/>
      <c r="AX281" s="17"/>
      <c r="AY281" s="17"/>
      <c r="AZ281" s="18"/>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99"/>
      <c r="CC281" s="99"/>
      <c r="CD281" s="99"/>
      <c r="CE281" s="100"/>
      <c r="CF281" s="100"/>
      <c r="CG281" s="17"/>
      <c r="CH281" s="93"/>
      <c r="CI281" s="93"/>
      <c r="CJ281" s="93"/>
      <c r="CK281" s="93"/>
      <c r="CL281" s="93"/>
      <c r="CM281" s="93"/>
      <c r="CN281" s="93"/>
      <c r="CO281" s="94"/>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5"/>
      <c r="EN281" s="95"/>
      <c r="EO281" s="95"/>
      <c r="EP281" s="95"/>
      <c r="EQ281" s="93"/>
      <c r="ER281" s="93"/>
      <c r="ES281" s="93"/>
      <c r="ET281" s="93"/>
      <c r="EU281" s="93"/>
    </row>
    <row r="282" spans="1:151" x14ac:dyDescent="0.25">
      <c r="A282" s="17"/>
      <c r="B282" s="17"/>
      <c r="C282" s="97"/>
      <c r="D282" s="98"/>
      <c r="E282" s="17"/>
      <c r="F282" s="17"/>
      <c r="G282" s="17"/>
      <c r="H282" s="17"/>
      <c r="I282" s="17"/>
      <c r="J282" s="97"/>
      <c r="K282" s="97"/>
      <c r="L282" s="97"/>
      <c r="M282" s="97"/>
      <c r="N282" s="17"/>
      <c r="O282" s="97"/>
      <c r="P282" s="9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8"/>
      <c r="AP282" s="17"/>
      <c r="AQ282" s="17"/>
      <c r="AR282" s="17"/>
      <c r="AS282" s="17"/>
      <c r="AT282" s="18"/>
      <c r="AU282" s="17"/>
      <c r="AV282" s="17"/>
      <c r="AW282" s="17"/>
      <c r="AX282" s="17"/>
      <c r="AY282" s="17"/>
      <c r="AZ282" s="18"/>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99"/>
      <c r="CC282" s="99"/>
      <c r="CD282" s="99"/>
      <c r="CE282" s="100"/>
      <c r="CF282" s="100"/>
      <c r="CG282" s="17"/>
      <c r="CH282" s="93"/>
      <c r="CI282" s="93"/>
      <c r="CJ282" s="93"/>
      <c r="CK282" s="93"/>
      <c r="CL282" s="93"/>
      <c r="CM282" s="93"/>
      <c r="CN282" s="93"/>
      <c r="CO282" s="94"/>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5"/>
      <c r="EN282" s="95"/>
      <c r="EO282" s="95"/>
      <c r="EP282" s="95"/>
      <c r="EQ282" s="93"/>
      <c r="ER282" s="93"/>
      <c r="ES282" s="93"/>
      <c r="ET282" s="93"/>
      <c r="EU282" s="93"/>
    </row>
    <row r="283" spans="1:151" x14ac:dyDescent="0.25">
      <c r="A283" s="17"/>
      <c r="B283" s="17"/>
      <c r="C283" s="97"/>
      <c r="D283" s="98"/>
      <c r="E283" s="17"/>
      <c r="F283" s="17"/>
      <c r="G283" s="17"/>
      <c r="H283" s="17"/>
      <c r="I283" s="17"/>
      <c r="J283" s="97"/>
      <c r="K283" s="97"/>
      <c r="L283" s="97"/>
      <c r="M283" s="97"/>
      <c r="N283" s="17"/>
      <c r="O283" s="97"/>
      <c r="P283" s="9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8"/>
      <c r="AP283" s="17"/>
      <c r="AQ283" s="17"/>
      <c r="AR283" s="17"/>
      <c r="AS283" s="17"/>
      <c r="AT283" s="18"/>
      <c r="AU283" s="17"/>
      <c r="AV283" s="17"/>
      <c r="AW283" s="17"/>
      <c r="AX283" s="17"/>
      <c r="AY283" s="17"/>
      <c r="AZ283" s="18"/>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99"/>
      <c r="CC283" s="99"/>
      <c r="CD283" s="99"/>
      <c r="CE283" s="100"/>
      <c r="CF283" s="100"/>
      <c r="CG283" s="17"/>
      <c r="CH283" s="93"/>
      <c r="CI283" s="93"/>
      <c r="CJ283" s="93"/>
      <c r="CK283" s="93"/>
      <c r="CL283" s="93"/>
      <c r="CM283" s="93"/>
      <c r="CN283" s="93"/>
      <c r="CO283" s="94"/>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5"/>
      <c r="EN283" s="95"/>
      <c r="EO283" s="95"/>
      <c r="EP283" s="95"/>
      <c r="EQ283" s="93"/>
      <c r="ER283" s="93"/>
      <c r="ES283" s="93"/>
      <c r="ET283" s="93"/>
      <c r="EU283" s="93"/>
    </row>
    <row r="284" spans="1:151" x14ac:dyDescent="0.25">
      <c r="A284" s="17"/>
      <c r="B284" s="17"/>
      <c r="C284" s="97"/>
      <c r="D284" s="98"/>
      <c r="E284" s="17"/>
      <c r="F284" s="17"/>
      <c r="G284" s="17"/>
      <c r="H284" s="17"/>
      <c r="I284" s="17"/>
      <c r="J284" s="97"/>
      <c r="K284" s="97"/>
      <c r="L284" s="97"/>
      <c r="M284" s="97"/>
      <c r="N284" s="17"/>
      <c r="O284" s="97"/>
      <c r="P284" s="9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8"/>
      <c r="AP284" s="17"/>
      <c r="AQ284" s="17"/>
      <c r="AR284" s="17"/>
      <c r="AS284" s="17"/>
      <c r="AT284" s="18"/>
      <c r="AU284" s="17"/>
      <c r="AV284" s="17"/>
      <c r="AW284" s="17"/>
      <c r="AX284" s="17"/>
      <c r="AY284" s="17"/>
      <c r="AZ284" s="18"/>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99"/>
      <c r="CC284" s="99"/>
      <c r="CD284" s="99"/>
      <c r="CE284" s="100"/>
      <c r="CF284" s="100"/>
      <c r="CG284" s="17"/>
      <c r="CH284" s="93"/>
      <c r="CI284" s="93"/>
      <c r="CJ284" s="93"/>
      <c r="CK284" s="93"/>
      <c r="CL284" s="93"/>
      <c r="CM284" s="93"/>
      <c r="CN284" s="93"/>
      <c r="CO284" s="94"/>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5"/>
      <c r="EN284" s="95"/>
      <c r="EO284" s="95"/>
      <c r="EP284" s="95"/>
      <c r="EQ284" s="93"/>
      <c r="ER284" s="93"/>
      <c r="ES284" s="93"/>
      <c r="ET284" s="93"/>
      <c r="EU284" s="93"/>
    </row>
    <row r="285" spans="1:151" x14ac:dyDescent="0.25">
      <c r="A285" s="17"/>
      <c r="B285" s="17"/>
      <c r="C285" s="97"/>
      <c r="D285" s="98"/>
      <c r="E285" s="17"/>
      <c r="F285" s="17"/>
      <c r="G285" s="17"/>
      <c r="H285" s="17"/>
      <c r="I285" s="17"/>
      <c r="J285" s="97"/>
      <c r="K285" s="97"/>
      <c r="L285" s="97"/>
      <c r="M285" s="97"/>
      <c r="N285" s="17"/>
      <c r="O285" s="97"/>
      <c r="P285" s="9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8"/>
      <c r="AP285" s="17"/>
      <c r="AQ285" s="17"/>
      <c r="AR285" s="17"/>
      <c r="AS285" s="17"/>
      <c r="AT285" s="18"/>
      <c r="AU285" s="17"/>
      <c r="AV285" s="17"/>
      <c r="AW285" s="17"/>
      <c r="AX285" s="17"/>
      <c r="AY285" s="17"/>
      <c r="AZ285" s="18"/>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99"/>
      <c r="CC285" s="99"/>
      <c r="CD285" s="99"/>
      <c r="CE285" s="100"/>
      <c r="CF285" s="100"/>
      <c r="CG285" s="17"/>
      <c r="CH285" s="93"/>
      <c r="CI285" s="93"/>
      <c r="CJ285" s="93"/>
      <c r="CK285" s="93"/>
      <c r="CL285" s="93"/>
      <c r="CM285" s="93"/>
      <c r="CN285" s="93"/>
      <c r="CO285" s="94"/>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5"/>
      <c r="EN285" s="95"/>
      <c r="EO285" s="95"/>
      <c r="EP285" s="95"/>
      <c r="EQ285" s="93"/>
      <c r="ER285" s="93"/>
      <c r="ES285" s="93"/>
      <c r="ET285" s="93"/>
      <c r="EU285" s="93"/>
    </row>
    <row r="286" spans="1:151" x14ac:dyDescent="0.25">
      <c r="A286" s="17"/>
      <c r="B286" s="17"/>
      <c r="C286" s="97"/>
      <c r="D286" s="98"/>
      <c r="E286" s="17"/>
      <c r="F286" s="17"/>
      <c r="G286" s="17"/>
      <c r="H286" s="17"/>
      <c r="I286" s="17"/>
      <c r="J286" s="97"/>
      <c r="K286" s="97"/>
      <c r="L286" s="97"/>
      <c r="M286" s="97"/>
      <c r="N286" s="17"/>
      <c r="O286" s="97"/>
      <c r="P286" s="9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8"/>
      <c r="AP286" s="17"/>
      <c r="AQ286" s="17"/>
      <c r="AR286" s="17"/>
      <c r="AS286" s="17"/>
      <c r="AT286" s="18"/>
      <c r="AU286" s="17"/>
      <c r="AV286" s="17"/>
      <c r="AW286" s="17"/>
      <c r="AX286" s="17"/>
      <c r="AY286" s="17"/>
      <c r="AZ286" s="18"/>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99"/>
      <c r="CC286" s="99"/>
      <c r="CD286" s="99"/>
      <c r="CE286" s="100"/>
      <c r="CF286" s="100"/>
      <c r="CG286" s="17"/>
      <c r="CH286" s="93"/>
      <c r="CI286" s="93"/>
      <c r="CJ286" s="93"/>
      <c r="CK286" s="93"/>
      <c r="CL286" s="93"/>
      <c r="CM286" s="93"/>
      <c r="CN286" s="93"/>
      <c r="CO286" s="94"/>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5"/>
      <c r="EN286" s="95"/>
      <c r="EO286" s="95"/>
      <c r="EP286" s="95"/>
      <c r="EQ286" s="93"/>
      <c r="ER286" s="93"/>
      <c r="ES286" s="93"/>
      <c r="ET286" s="93"/>
      <c r="EU286" s="93"/>
    </row>
    <row r="287" spans="1:151" x14ac:dyDescent="0.25">
      <c r="A287" s="17"/>
      <c r="B287" s="17"/>
      <c r="C287" s="97"/>
      <c r="D287" s="98"/>
      <c r="E287" s="17"/>
      <c r="F287" s="17"/>
      <c r="G287" s="17"/>
      <c r="H287" s="17"/>
      <c r="I287" s="17"/>
      <c r="J287" s="97"/>
      <c r="K287" s="97"/>
      <c r="L287" s="97"/>
      <c r="M287" s="97"/>
      <c r="N287" s="17"/>
      <c r="O287" s="97"/>
      <c r="P287" s="9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8"/>
      <c r="AP287" s="17"/>
      <c r="AQ287" s="17"/>
      <c r="AR287" s="17"/>
      <c r="AS287" s="17"/>
      <c r="AT287" s="18"/>
      <c r="AU287" s="17"/>
      <c r="AV287" s="17"/>
      <c r="AW287" s="17"/>
      <c r="AX287" s="17"/>
      <c r="AY287" s="17"/>
      <c r="AZ287" s="18"/>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99"/>
      <c r="CC287" s="99"/>
      <c r="CD287" s="99"/>
      <c r="CE287" s="100"/>
      <c r="CF287" s="100"/>
      <c r="CG287" s="17"/>
      <c r="CH287" s="93"/>
      <c r="CI287" s="93"/>
      <c r="CJ287" s="93"/>
      <c r="CK287" s="93"/>
      <c r="CL287" s="93"/>
      <c r="CM287" s="93"/>
      <c r="CN287" s="93"/>
      <c r="CO287" s="94"/>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5"/>
      <c r="EN287" s="95"/>
      <c r="EO287" s="95"/>
      <c r="EP287" s="95"/>
      <c r="EQ287" s="93"/>
      <c r="ER287" s="93"/>
      <c r="ES287" s="93"/>
      <c r="ET287" s="93"/>
      <c r="EU287" s="93"/>
    </row>
    <row r="288" spans="1:151" x14ac:dyDescent="0.25">
      <c r="A288" s="17"/>
      <c r="B288" s="17"/>
      <c r="C288" s="97"/>
      <c r="D288" s="98"/>
      <c r="E288" s="17"/>
      <c r="F288" s="17"/>
      <c r="G288" s="17"/>
      <c r="H288" s="17"/>
      <c r="I288" s="17"/>
      <c r="J288" s="97"/>
      <c r="K288" s="97"/>
      <c r="L288" s="97"/>
      <c r="M288" s="97"/>
      <c r="N288" s="17"/>
      <c r="O288" s="97"/>
      <c r="P288" s="9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8"/>
      <c r="AP288" s="17"/>
      <c r="AQ288" s="17"/>
      <c r="AR288" s="17"/>
      <c r="AS288" s="17"/>
      <c r="AT288" s="18"/>
      <c r="AU288" s="17"/>
      <c r="AV288" s="17"/>
      <c r="AW288" s="17"/>
      <c r="AX288" s="17"/>
      <c r="AY288" s="17"/>
      <c r="AZ288" s="18"/>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99"/>
      <c r="CC288" s="99"/>
      <c r="CD288" s="99"/>
      <c r="CE288" s="100"/>
      <c r="CF288" s="100"/>
      <c r="CG288" s="17"/>
      <c r="CH288" s="93"/>
      <c r="CI288" s="93"/>
      <c r="CJ288" s="93"/>
      <c r="CK288" s="93"/>
      <c r="CL288" s="93"/>
      <c r="CM288" s="93"/>
      <c r="CN288" s="93"/>
      <c r="CO288" s="94"/>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5"/>
      <c r="EN288" s="95"/>
      <c r="EO288" s="95"/>
      <c r="EP288" s="95"/>
      <c r="EQ288" s="93"/>
      <c r="ER288" s="93"/>
      <c r="ES288" s="93"/>
      <c r="ET288" s="93"/>
      <c r="EU288" s="93"/>
    </row>
    <row r="289" spans="1:151" x14ac:dyDescent="0.25">
      <c r="A289" s="17"/>
      <c r="B289" s="17"/>
      <c r="C289" s="97"/>
      <c r="D289" s="98"/>
      <c r="E289" s="17"/>
      <c r="F289" s="17"/>
      <c r="G289" s="17"/>
      <c r="H289" s="17"/>
      <c r="I289" s="17"/>
      <c r="J289" s="97"/>
      <c r="K289" s="97"/>
      <c r="L289" s="97"/>
      <c r="M289" s="97"/>
      <c r="N289" s="17"/>
      <c r="O289" s="97"/>
      <c r="P289" s="9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8"/>
      <c r="AP289" s="17"/>
      <c r="AQ289" s="17"/>
      <c r="AR289" s="17"/>
      <c r="AS289" s="17"/>
      <c r="AT289" s="18"/>
      <c r="AU289" s="17"/>
      <c r="AV289" s="17"/>
      <c r="AW289" s="17"/>
      <c r="AX289" s="17"/>
      <c r="AY289" s="17"/>
      <c r="AZ289" s="18"/>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99"/>
      <c r="CC289" s="99"/>
      <c r="CD289" s="99"/>
      <c r="CE289" s="100"/>
      <c r="CF289" s="100"/>
      <c r="CG289" s="17"/>
      <c r="CH289" s="93"/>
      <c r="CI289" s="93"/>
      <c r="CJ289" s="93"/>
      <c r="CK289" s="93"/>
      <c r="CL289" s="93"/>
      <c r="CM289" s="93"/>
      <c r="CN289" s="93"/>
      <c r="CO289" s="94"/>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5"/>
      <c r="EN289" s="95"/>
      <c r="EO289" s="95"/>
      <c r="EP289" s="95"/>
      <c r="EQ289" s="93"/>
      <c r="ER289" s="93"/>
      <c r="ES289" s="93"/>
      <c r="ET289" s="93"/>
      <c r="EU289" s="93"/>
    </row>
    <row r="290" spans="1:151" x14ac:dyDescent="0.25">
      <c r="A290" s="17"/>
      <c r="B290" s="17"/>
      <c r="C290" s="97"/>
      <c r="D290" s="98"/>
      <c r="E290" s="17"/>
      <c r="F290" s="17"/>
      <c r="G290" s="17"/>
      <c r="H290" s="17"/>
      <c r="I290" s="17"/>
      <c r="J290" s="97"/>
      <c r="K290" s="97"/>
      <c r="L290" s="97"/>
      <c r="M290" s="97"/>
      <c r="N290" s="17"/>
      <c r="O290" s="97"/>
      <c r="P290" s="9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8"/>
      <c r="AP290" s="17"/>
      <c r="AQ290" s="17"/>
      <c r="AR290" s="17"/>
      <c r="AS290" s="17"/>
      <c r="AT290" s="18"/>
      <c r="AU290" s="17"/>
      <c r="AV290" s="17"/>
      <c r="AW290" s="17"/>
      <c r="AX290" s="17"/>
      <c r="AY290" s="17"/>
      <c r="AZ290" s="18"/>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99"/>
      <c r="CC290" s="99"/>
      <c r="CD290" s="99"/>
      <c r="CE290" s="100"/>
      <c r="CF290" s="100"/>
      <c r="CG290" s="17"/>
      <c r="CH290" s="93"/>
      <c r="CI290" s="93"/>
      <c r="CJ290" s="93"/>
      <c r="CK290" s="93"/>
      <c r="CL290" s="93"/>
      <c r="CM290" s="93"/>
      <c r="CN290" s="93"/>
      <c r="CO290" s="94"/>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5"/>
      <c r="EN290" s="95"/>
      <c r="EO290" s="95"/>
      <c r="EP290" s="95"/>
      <c r="EQ290" s="93"/>
      <c r="ER290" s="93"/>
      <c r="ES290" s="93"/>
      <c r="ET290" s="93"/>
      <c r="EU290" s="93"/>
    </row>
    <row r="291" spans="1:151" x14ac:dyDescent="0.25">
      <c r="A291" s="17"/>
      <c r="B291" s="17"/>
      <c r="C291" s="97"/>
      <c r="D291" s="98"/>
      <c r="E291" s="17"/>
      <c r="F291" s="17"/>
      <c r="G291" s="17"/>
      <c r="H291" s="17"/>
      <c r="I291" s="17"/>
      <c r="J291" s="97"/>
      <c r="K291" s="97"/>
      <c r="L291" s="97"/>
      <c r="M291" s="97"/>
      <c r="N291" s="17"/>
      <c r="O291" s="97"/>
      <c r="P291" s="9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8"/>
      <c r="AP291" s="17"/>
      <c r="AQ291" s="17"/>
      <c r="AR291" s="17"/>
      <c r="AS291" s="17"/>
      <c r="AT291" s="18"/>
      <c r="AU291" s="17"/>
      <c r="AV291" s="17"/>
      <c r="AW291" s="17"/>
      <c r="AX291" s="17"/>
      <c r="AY291" s="17"/>
      <c r="AZ291" s="18"/>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99"/>
      <c r="CC291" s="99"/>
      <c r="CD291" s="99"/>
      <c r="CE291" s="100"/>
      <c r="CF291" s="100"/>
      <c r="CG291" s="17"/>
      <c r="CH291" s="93"/>
      <c r="CI291" s="93"/>
      <c r="CJ291" s="93"/>
      <c r="CK291" s="93"/>
      <c r="CL291" s="93"/>
      <c r="CM291" s="93"/>
      <c r="CN291" s="93"/>
      <c r="CO291" s="94"/>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5"/>
      <c r="EN291" s="95"/>
      <c r="EO291" s="95"/>
      <c r="EP291" s="95"/>
      <c r="EQ291" s="93"/>
      <c r="ER291" s="93"/>
      <c r="ES291" s="93"/>
      <c r="ET291" s="93"/>
      <c r="EU291" s="93"/>
    </row>
    <row r="292" spans="1:151" x14ac:dyDescent="0.25">
      <c r="A292" s="17"/>
      <c r="B292" s="17"/>
      <c r="C292" s="97"/>
      <c r="D292" s="98"/>
      <c r="E292" s="17"/>
      <c r="F292" s="17"/>
      <c r="G292" s="17"/>
      <c r="H292" s="17"/>
      <c r="I292" s="17"/>
      <c r="J292" s="97"/>
      <c r="K292" s="97"/>
      <c r="L292" s="97"/>
      <c r="M292" s="97"/>
      <c r="N292" s="17"/>
      <c r="O292" s="97"/>
      <c r="P292" s="9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8"/>
      <c r="AP292" s="17"/>
      <c r="AQ292" s="17"/>
      <c r="AR292" s="17"/>
      <c r="AS292" s="17"/>
      <c r="AT292" s="18"/>
      <c r="AU292" s="17"/>
      <c r="AV292" s="17"/>
      <c r="AW292" s="17"/>
      <c r="AX292" s="17"/>
      <c r="AY292" s="17"/>
      <c r="AZ292" s="18"/>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99"/>
      <c r="CC292" s="99"/>
      <c r="CD292" s="99"/>
      <c r="CE292" s="100"/>
      <c r="CF292" s="100"/>
      <c r="CG292" s="17"/>
      <c r="CH292" s="93"/>
      <c r="CI292" s="93"/>
      <c r="CJ292" s="93"/>
      <c r="CK292" s="93"/>
      <c r="CL292" s="93"/>
      <c r="CM292" s="93"/>
      <c r="CN292" s="93"/>
      <c r="CO292" s="94"/>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5"/>
      <c r="EN292" s="95"/>
      <c r="EO292" s="95"/>
      <c r="EP292" s="95"/>
      <c r="EQ292" s="93"/>
      <c r="ER292" s="93"/>
      <c r="ES292" s="93"/>
      <c r="ET292" s="93"/>
      <c r="EU292" s="93"/>
    </row>
    <row r="293" spans="1:151" x14ac:dyDescent="0.25">
      <c r="A293" s="17"/>
      <c r="B293" s="17"/>
      <c r="C293" s="97"/>
      <c r="D293" s="98"/>
      <c r="E293" s="17"/>
      <c r="F293" s="17"/>
      <c r="G293" s="17"/>
      <c r="H293" s="17"/>
      <c r="I293" s="17"/>
      <c r="J293" s="97"/>
      <c r="K293" s="97"/>
      <c r="L293" s="97"/>
      <c r="M293" s="97"/>
      <c r="N293" s="17"/>
      <c r="O293" s="97"/>
      <c r="P293" s="9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8"/>
      <c r="AP293" s="17"/>
      <c r="AQ293" s="17"/>
      <c r="AR293" s="17"/>
      <c r="AS293" s="17"/>
      <c r="AT293" s="18"/>
      <c r="AU293" s="17"/>
      <c r="AV293" s="17"/>
      <c r="AW293" s="17"/>
      <c r="AX293" s="17"/>
      <c r="AY293" s="17"/>
      <c r="AZ293" s="18"/>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99"/>
      <c r="CC293" s="99"/>
      <c r="CD293" s="99"/>
      <c r="CE293" s="100"/>
      <c r="CF293" s="100"/>
      <c r="CG293" s="17"/>
      <c r="CH293" s="93"/>
      <c r="CI293" s="93"/>
      <c r="CJ293" s="93"/>
      <c r="CK293" s="93"/>
      <c r="CL293" s="93"/>
      <c r="CM293" s="93"/>
      <c r="CN293" s="93"/>
      <c r="CO293" s="94"/>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5"/>
      <c r="EN293" s="95"/>
      <c r="EO293" s="95"/>
      <c r="EP293" s="95"/>
      <c r="EQ293" s="93"/>
      <c r="ER293" s="93"/>
      <c r="ES293" s="93"/>
      <c r="ET293" s="93"/>
      <c r="EU293" s="93"/>
    </row>
    <row r="294" spans="1:151" x14ac:dyDescent="0.25">
      <c r="A294" s="17"/>
      <c r="B294" s="17"/>
      <c r="C294" s="97"/>
      <c r="D294" s="98"/>
      <c r="E294" s="17"/>
      <c r="F294" s="17"/>
      <c r="G294" s="17"/>
      <c r="H294" s="17"/>
      <c r="I294" s="17"/>
      <c r="J294" s="97"/>
      <c r="K294" s="97"/>
      <c r="L294" s="97"/>
      <c r="M294" s="97"/>
      <c r="N294" s="17"/>
      <c r="O294" s="97"/>
      <c r="P294" s="9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8"/>
      <c r="AP294" s="17"/>
      <c r="AQ294" s="17"/>
      <c r="AR294" s="17"/>
      <c r="AS294" s="17"/>
      <c r="AT294" s="18"/>
      <c r="AU294" s="17"/>
      <c r="AV294" s="17"/>
      <c r="AW294" s="17"/>
      <c r="AX294" s="17"/>
      <c r="AY294" s="17"/>
      <c r="AZ294" s="18"/>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99"/>
      <c r="CC294" s="99"/>
      <c r="CD294" s="99"/>
      <c r="CE294" s="100"/>
      <c r="CF294" s="100"/>
      <c r="CG294" s="17"/>
      <c r="CH294" s="93"/>
      <c r="CI294" s="93"/>
      <c r="CJ294" s="93"/>
      <c r="CK294" s="93"/>
      <c r="CL294" s="93"/>
      <c r="CM294" s="93"/>
      <c r="CN294" s="93"/>
      <c r="CO294" s="94"/>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5"/>
      <c r="EN294" s="95"/>
      <c r="EO294" s="95"/>
      <c r="EP294" s="95"/>
      <c r="EQ294" s="93"/>
      <c r="ER294" s="93"/>
      <c r="ES294" s="93"/>
      <c r="ET294" s="93"/>
      <c r="EU294" s="93"/>
    </row>
    <row r="295" spans="1:151" x14ac:dyDescent="0.25">
      <c r="A295" s="17"/>
      <c r="B295" s="17"/>
      <c r="C295" s="97"/>
      <c r="D295" s="98"/>
      <c r="E295" s="17"/>
      <c r="F295" s="17"/>
      <c r="G295" s="17"/>
      <c r="H295" s="17"/>
      <c r="I295" s="17"/>
      <c r="J295" s="97"/>
      <c r="K295" s="97"/>
      <c r="L295" s="97"/>
      <c r="M295" s="97"/>
      <c r="N295" s="17"/>
      <c r="O295" s="97"/>
      <c r="P295" s="9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8"/>
      <c r="AP295" s="17"/>
      <c r="AQ295" s="17"/>
      <c r="AR295" s="17"/>
      <c r="AS295" s="17"/>
      <c r="AT295" s="18"/>
      <c r="AU295" s="17"/>
      <c r="AV295" s="17"/>
      <c r="AW295" s="17"/>
      <c r="AX295" s="17"/>
      <c r="AY295" s="17"/>
      <c r="AZ295" s="18"/>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99"/>
      <c r="CC295" s="99"/>
      <c r="CD295" s="99"/>
      <c r="CE295" s="100"/>
      <c r="CF295" s="100"/>
      <c r="CG295" s="17"/>
      <c r="CH295" s="93"/>
      <c r="CI295" s="93"/>
      <c r="CJ295" s="93"/>
      <c r="CK295" s="93"/>
      <c r="CL295" s="93"/>
      <c r="CM295" s="93"/>
      <c r="CN295" s="93"/>
      <c r="CO295" s="94"/>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5"/>
      <c r="EN295" s="95"/>
      <c r="EO295" s="95"/>
      <c r="EP295" s="95"/>
      <c r="EQ295" s="93"/>
      <c r="ER295" s="93"/>
      <c r="ES295" s="93"/>
      <c r="ET295" s="93"/>
      <c r="EU295" s="93"/>
    </row>
    <row r="296" spans="1:151" x14ac:dyDescent="0.25">
      <c r="A296" s="17"/>
      <c r="B296" s="17"/>
      <c r="C296" s="97"/>
      <c r="D296" s="98"/>
      <c r="E296" s="17"/>
      <c r="F296" s="17"/>
      <c r="G296" s="17"/>
      <c r="H296" s="17"/>
      <c r="I296" s="17"/>
      <c r="J296" s="97"/>
      <c r="K296" s="97"/>
      <c r="L296" s="97"/>
      <c r="M296" s="97"/>
      <c r="N296" s="17"/>
      <c r="O296" s="97"/>
      <c r="P296" s="9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8"/>
      <c r="AP296" s="17"/>
      <c r="AQ296" s="17"/>
      <c r="AR296" s="17"/>
      <c r="AS296" s="17"/>
      <c r="AT296" s="18"/>
      <c r="AU296" s="17"/>
      <c r="AV296" s="17"/>
      <c r="AW296" s="17"/>
      <c r="AX296" s="17"/>
      <c r="AY296" s="17"/>
      <c r="AZ296" s="18"/>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99"/>
      <c r="CC296" s="99"/>
      <c r="CD296" s="99"/>
      <c r="CE296" s="100"/>
      <c r="CF296" s="100"/>
      <c r="CG296" s="17"/>
      <c r="CH296" s="93"/>
      <c r="CI296" s="93"/>
      <c r="CJ296" s="93"/>
      <c r="CK296" s="93"/>
      <c r="CL296" s="93"/>
      <c r="CM296" s="93"/>
      <c r="CN296" s="93"/>
      <c r="CO296" s="94"/>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5"/>
      <c r="EN296" s="95"/>
      <c r="EO296" s="95"/>
      <c r="EP296" s="95"/>
      <c r="EQ296" s="93"/>
      <c r="ER296" s="93"/>
      <c r="ES296" s="93"/>
      <c r="ET296" s="93"/>
      <c r="EU296" s="93"/>
    </row>
    <row r="297" spans="1:151" x14ac:dyDescent="0.25">
      <c r="A297" s="17"/>
      <c r="B297" s="17"/>
      <c r="C297" s="97"/>
      <c r="D297" s="98"/>
      <c r="E297" s="17"/>
      <c r="F297" s="17"/>
      <c r="G297" s="17"/>
      <c r="H297" s="17"/>
      <c r="I297" s="17"/>
      <c r="J297" s="97"/>
      <c r="K297" s="97"/>
      <c r="L297" s="97"/>
      <c r="M297" s="97"/>
      <c r="N297" s="17"/>
      <c r="O297" s="97"/>
      <c r="P297" s="9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8"/>
      <c r="AP297" s="17"/>
      <c r="AQ297" s="17"/>
      <c r="AR297" s="17"/>
      <c r="AS297" s="17"/>
      <c r="AT297" s="18"/>
      <c r="AU297" s="17"/>
      <c r="AV297" s="17"/>
      <c r="AW297" s="17"/>
      <c r="AX297" s="17"/>
      <c r="AY297" s="17"/>
      <c r="AZ297" s="18"/>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99"/>
      <c r="CC297" s="99"/>
      <c r="CD297" s="99"/>
      <c r="CE297" s="100"/>
      <c r="CF297" s="100"/>
      <c r="CG297" s="17"/>
      <c r="CH297" s="93"/>
      <c r="CI297" s="93"/>
      <c r="CJ297" s="93"/>
      <c r="CK297" s="93"/>
      <c r="CL297" s="93"/>
      <c r="CM297" s="93"/>
      <c r="CN297" s="93"/>
      <c r="CO297" s="94"/>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5"/>
      <c r="EN297" s="95"/>
      <c r="EO297" s="95"/>
      <c r="EP297" s="95"/>
      <c r="EQ297" s="93"/>
      <c r="ER297" s="93"/>
      <c r="ES297" s="93"/>
      <c r="ET297" s="93"/>
      <c r="EU297" s="93"/>
    </row>
    <row r="298" spans="1:151" x14ac:dyDescent="0.25">
      <c r="A298" s="17"/>
      <c r="B298" s="17"/>
      <c r="C298" s="97"/>
      <c r="D298" s="98"/>
      <c r="E298" s="17"/>
      <c r="F298" s="17"/>
      <c r="G298" s="17"/>
      <c r="H298" s="17"/>
      <c r="I298" s="17"/>
      <c r="J298" s="97"/>
      <c r="K298" s="97"/>
      <c r="L298" s="97"/>
      <c r="M298" s="97"/>
      <c r="N298" s="17"/>
      <c r="O298" s="97"/>
      <c r="P298" s="9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8"/>
      <c r="AP298" s="17"/>
      <c r="AQ298" s="17"/>
      <c r="AR298" s="17"/>
      <c r="AS298" s="17"/>
      <c r="AT298" s="18"/>
      <c r="AU298" s="17"/>
      <c r="AV298" s="17"/>
      <c r="AW298" s="17"/>
      <c r="AX298" s="17"/>
      <c r="AY298" s="17"/>
      <c r="AZ298" s="18"/>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99"/>
      <c r="CC298" s="99"/>
      <c r="CD298" s="99"/>
      <c r="CE298" s="100"/>
      <c r="CF298" s="100"/>
      <c r="CG298" s="17"/>
      <c r="CH298" s="93"/>
      <c r="CI298" s="93"/>
      <c r="CJ298" s="93"/>
      <c r="CK298" s="93"/>
      <c r="CL298" s="93"/>
      <c r="CM298" s="93"/>
      <c r="CN298" s="93"/>
      <c r="CO298" s="94"/>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5"/>
      <c r="EN298" s="95"/>
      <c r="EO298" s="95"/>
      <c r="EP298" s="95"/>
      <c r="EQ298" s="93"/>
      <c r="ER298" s="93"/>
      <c r="ES298" s="93"/>
      <c r="ET298" s="93"/>
      <c r="EU298" s="93"/>
    </row>
    <row r="299" spans="1:151" x14ac:dyDescent="0.25">
      <c r="A299" s="17"/>
      <c r="B299" s="17"/>
      <c r="C299" s="97"/>
      <c r="D299" s="98"/>
      <c r="E299" s="17"/>
      <c r="F299" s="17"/>
      <c r="G299" s="17"/>
      <c r="H299" s="17"/>
      <c r="I299" s="17"/>
      <c r="J299" s="97"/>
      <c r="K299" s="97"/>
      <c r="L299" s="97"/>
      <c r="M299" s="97"/>
      <c r="N299" s="17"/>
      <c r="O299" s="97"/>
      <c r="P299" s="9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8"/>
      <c r="AP299" s="17"/>
      <c r="AQ299" s="17"/>
      <c r="AR299" s="17"/>
      <c r="AS299" s="17"/>
      <c r="AT299" s="18"/>
      <c r="AU299" s="17"/>
      <c r="AV299" s="17"/>
      <c r="AW299" s="17"/>
      <c r="AX299" s="17"/>
      <c r="AY299" s="17"/>
      <c r="AZ299" s="18"/>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99"/>
      <c r="CC299" s="99"/>
      <c r="CD299" s="99"/>
      <c r="CE299" s="100"/>
      <c r="CF299" s="100"/>
      <c r="CG299" s="17"/>
      <c r="CH299" s="93"/>
      <c r="CI299" s="93"/>
      <c r="CJ299" s="93"/>
      <c r="CK299" s="93"/>
      <c r="CL299" s="93"/>
      <c r="CM299" s="93"/>
      <c r="CN299" s="93"/>
      <c r="CO299" s="94"/>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5"/>
      <c r="EN299" s="95"/>
      <c r="EO299" s="95"/>
      <c r="EP299" s="95"/>
      <c r="EQ299" s="93"/>
      <c r="ER299" s="93"/>
      <c r="ES299" s="93"/>
      <c r="ET299" s="93"/>
      <c r="EU299" s="93"/>
    </row>
    <row r="300" spans="1:151" x14ac:dyDescent="0.25">
      <c r="A300" s="17"/>
      <c r="B300" s="17"/>
      <c r="C300" s="97"/>
      <c r="D300" s="98"/>
      <c r="E300" s="17"/>
      <c r="F300" s="17"/>
      <c r="G300" s="17"/>
      <c r="H300" s="17"/>
      <c r="I300" s="17"/>
      <c r="J300" s="97"/>
      <c r="K300" s="97"/>
      <c r="L300" s="97"/>
      <c r="M300" s="97"/>
      <c r="N300" s="17"/>
      <c r="O300" s="97"/>
      <c r="P300" s="9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8"/>
      <c r="AP300" s="17"/>
      <c r="AQ300" s="17"/>
      <c r="AR300" s="17"/>
      <c r="AS300" s="17"/>
      <c r="AT300" s="18"/>
      <c r="AU300" s="17"/>
      <c r="AV300" s="17"/>
      <c r="AW300" s="17"/>
      <c r="AX300" s="17"/>
      <c r="AY300" s="17"/>
      <c r="AZ300" s="18"/>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99"/>
      <c r="CC300" s="99"/>
      <c r="CD300" s="99"/>
      <c r="CE300" s="100"/>
      <c r="CF300" s="100"/>
      <c r="CG300" s="17"/>
      <c r="CH300" s="93"/>
      <c r="CI300" s="93"/>
      <c r="CJ300" s="93"/>
      <c r="CK300" s="93"/>
      <c r="CL300" s="93"/>
      <c r="CM300" s="93"/>
      <c r="CN300" s="93"/>
      <c r="CO300" s="94"/>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5"/>
      <c r="EN300" s="95"/>
      <c r="EO300" s="95"/>
      <c r="EP300" s="95"/>
      <c r="EQ300" s="93"/>
      <c r="ER300" s="93"/>
      <c r="ES300" s="93"/>
      <c r="ET300" s="93"/>
      <c r="EU300" s="93"/>
    </row>
    <row r="301" spans="1:151" x14ac:dyDescent="0.25">
      <c r="A301" s="17"/>
      <c r="B301" s="17"/>
      <c r="C301" s="97"/>
      <c r="D301" s="98"/>
      <c r="E301" s="17"/>
      <c r="F301" s="17"/>
      <c r="G301" s="17"/>
      <c r="H301" s="17"/>
      <c r="I301" s="17"/>
      <c r="J301" s="97"/>
      <c r="K301" s="97"/>
      <c r="L301" s="97"/>
      <c r="M301" s="97"/>
      <c r="N301" s="17"/>
      <c r="O301" s="97"/>
      <c r="P301" s="9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8"/>
      <c r="AP301" s="17"/>
      <c r="AQ301" s="17"/>
      <c r="AR301" s="17"/>
      <c r="AS301" s="17"/>
      <c r="AT301" s="18"/>
      <c r="AU301" s="17"/>
      <c r="AV301" s="17"/>
      <c r="AW301" s="17"/>
      <c r="AX301" s="17"/>
      <c r="AY301" s="17"/>
      <c r="AZ301" s="18"/>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99"/>
      <c r="CC301" s="99"/>
      <c r="CD301" s="99"/>
      <c r="CE301" s="100"/>
      <c r="CF301" s="100"/>
      <c r="CG301" s="17"/>
      <c r="CH301" s="93"/>
      <c r="CI301" s="93"/>
      <c r="CJ301" s="93"/>
      <c r="CK301" s="93"/>
      <c r="CL301" s="93"/>
      <c r="CM301" s="93"/>
      <c r="CN301" s="93"/>
      <c r="CO301" s="94"/>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5"/>
      <c r="EN301" s="95"/>
      <c r="EO301" s="95"/>
      <c r="EP301" s="95"/>
      <c r="EQ301" s="93"/>
      <c r="ER301" s="93"/>
      <c r="ES301" s="93"/>
      <c r="ET301" s="93"/>
      <c r="EU301" s="93"/>
    </row>
    <row r="302" spans="1:151" x14ac:dyDescent="0.25">
      <c r="A302" s="17"/>
      <c r="B302" s="17"/>
      <c r="C302" s="97"/>
      <c r="D302" s="98"/>
      <c r="E302" s="17"/>
      <c r="F302" s="17"/>
      <c r="G302" s="17"/>
      <c r="H302" s="17"/>
      <c r="I302" s="17"/>
      <c r="J302" s="97"/>
      <c r="K302" s="97"/>
      <c r="L302" s="97"/>
      <c r="M302" s="97"/>
      <c r="N302" s="17"/>
      <c r="O302" s="97"/>
      <c r="P302" s="9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8"/>
      <c r="AP302" s="17"/>
      <c r="AQ302" s="17"/>
      <c r="AR302" s="17"/>
      <c r="AS302" s="17"/>
      <c r="AT302" s="18"/>
      <c r="AU302" s="17"/>
      <c r="AV302" s="17"/>
      <c r="AW302" s="17"/>
      <c r="AX302" s="17"/>
      <c r="AY302" s="17"/>
      <c r="AZ302" s="18"/>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99"/>
      <c r="CC302" s="99"/>
      <c r="CD302" s="99"/>
      <c r="CE302" s="100"/>
      <c r="CF302" s="100"/>
      <c r="CG302" s="17"/>
      <c r="CH302" s="93"/>
      <c r="CI302" s="93"/>
      <c r="CJ302" s="93"/>
      <c r="CK302" s="93"/>
      <c r="CL302" s="93"/>
      <c r="CM302" s="93"/>
      <c r="CN302" s="93"/>
      <c r="CO302" s="94"/>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5"/>
      <c r="EN302" s="95"/>
      <c r="EO302" s="95"/>
      <c r="EP302" s="95"/>
      <c r="EQ302" s="93"/>
      <c r="ER302" s="93"/>
      <c r="ES302" s="93"/>
      <c r="ET302" s="93"/>
      <c r="EU302" s="93"/>
    </row>
    <row r="303" spans="1:151" x14ac:dyDescent="0.25">
      <c r="A303" s="17"/>
      <c r="B303" s="17"/>
      <c r="C303" s="97"/>
      <c r="D303" s="98"/>
      <c r="E303" s="17"/>
      <c r="F303" s="17"/>
      <c r="G303" s="17"/>
      <c r="H303" s="17"/>
      <c r="I303" s="17"/>
      <c r="J303" s="97"/>
      <c r="K303" s="97"/>
      <c r="L303" s="97"/>
      <c r="M303" s="97"/>
      <c r="N303" s="17"/>
      <c r="O303" s="97"/>
      <c r="P303" s="9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8"/>
      <c r="AP303" s="17"/>
      <c r="AQ303" s="17"/>
      <c r="AR303" s="17"/>
      <c r="AS303" s="17"/>
      <c r="AT303" s="18"/>
      <c r="AU303" s="17"/>
      <c r="AV303" s="17"/>
      <c r="AW303" s="17"/>
      <c r="AX303" s="17"/>
      <c r="AY303" s="17"/>
      <c r="AZ303" s="18"/>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99"/>
      <c r="CC303" s="99"/>
      <c r="CD303" s="99"/>
      <c r="CE303" s="100"/>
      <c r="CF303" s="100"/>
      <c r="CG303" s="17"/>
      <c r="CH303" s="93"/>
      <c r="CI303" s="93"/>
      <c r="CJ303" s="93"/>
      <c r="CK303" s="93"/>
      <c r="CL303" s="93"/>
      <c r="CM303" s="93"/>
      <c r="CN303" s="93"/>
      <c r="CO303" s="94"/>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5"/>
      <c r="EN303" s="95"/>
      <c r="EO303" s="95"/>
      <c r="EP303" s="95"/>
      <c r="EQ303" s="93"/>
      <c r="ER303" s="93"/>
      <c r="ES303" s="93"/>
      <c r="ET303" s="93"/>
      <c r="EU303" s="93"/>
    </row>
    <row r="304" spans="1:151" x14ac:dyDescent="0.25">
      <c r="A304" s="17"/>
      <c r="B304" s="17"/>
      <c r="C304" s="97"/>
      <c r="D304" s="98"/>
      <c r="E304" s="17"/>
      <c r="F304" s="17"/>
      <c r="G304" s="17"/>
      <c r="H304" s="17"/>
      <c r="I304" s="17"/>
      <c r="J304" s="97"/>
      <c r="K304" s="97"/>
      <c r="L304" s="97"/>
      <c r="M304" s="97"/>
      <c r="N304" s="17"/>
      <c r="O304" s="97"/>
      <c r="P304" s="9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8"/>
      <c r="AP304" s="17"/>
      <c r="AQ304" s="17"/>
      <c r="AR304" s="17"/>
      <c r="AS304" s="17"/>
      <c r="AT304" s="18"/>
      <c r="AU304" s="17"/>
      <c r="AV304" s="17"/>
      <c r="AW304" s="17"/>
      <c r="AX304" s="17"/>
      <c r="AY304" s="17"/>
      <c r="AZ304" s="18"/>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99"/>
      <c r="CC304" s="99"/>
      <c r="CD304" s="99"/>
      <c r="CE304" s="100"/>
      <c r="CF304" s="100"/>
      <c r="CG304" s="17"/>
      <c r="CH304" s="93"/>
      <c r="CI304" s="93"/>
      <c r="CJ304" s="93"/>
      <c r="CK304" s="93"/>
      <c r="CL304" s="93"/>
      <c r="CM304" s="93"/>
      <c r="CN304" s="93"/>
      <c r="CO304" s="94"/>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5"/>
      <c r="EN304" s="95"/>
      <c r="EO304" s="95"/>
      <c r="EP304" s="95"/>
      <c r="EQ304" s="93"/>
      <c r="ER304" s="93"/>
      <c r="ES304" s="93"/>
      <c r="ET304" s="93"/>
      <c r="EU304" s="93"/>
    </row>
    <row r="305" spans="1:151" x14ac:dyDescent="0.25">
      <c r="A305" s="17"/>
      <c r="B305" s="17"/>
      <c r="C305" s="97"/>
      <c r="D305" s="98"/>
      <c r="E305" s="17"/>
      <c r="F305" s="17"/>
      <c r="G305" s="17"/>
      <c r="H305" s="17"/>
      <c r="I305" s="17"/>
      <c r="J305" s="97"/>
      <c r="K305" s="97"/>
      <c r="L305" s="97"/>
      <c r="M305" s="97"/>
      <c r="N305" s="17"/>
      <c r="O305" s="97"/>
      <c r="P305" s="9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8"/>
      <c r="AP305" s="17"/>
      <c r="AQ305" s="17"/>
      <c r="AR305" s="17"/>
      <c r="AS305" s="17"/>
      <c r="AT305" s="18"/>
      <c r="AU305" s="17"/>
      <c r="AV305" s="17"/>
      <c r="AW305" s="17"/>
      <c r="AX305" s="17"/>
      <c r="AY305" s="17"/>
      <c r="AZ305" s="18"/>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99"/>
      <c r="CC305" s="99"/>
      <c r="CD305" s="99"/>
      <c r="CE305" s="100"/>
      <c r="CF305" s="100"/>
      <c r="CG305" s="17"/>
      <c r="CH305" s="93"/>
      <c r="CI305" s="93"/>
      <c r="CJ305" s="93"/>
      <c r="CK305" s="93"/>
      <c r="CL305" s="93"/>
      <c r="CM305" s="93"/>
      <c r="CN305" s="93"/>
      <c r="CO305" s="94"/>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5"/>
      <c r="EN305" s="95"/>
      <c r="EO305" s="95"/>
      <c r="EP305" s="95"/>
      <c r="EQ305" s="93"/>
      <c r="ER305" s="93"/>
      <c r="ES305" s="93"/>
      <c r="ET305" s="93"/>
      <c r="EU305" s="93"/>
    </row>
    <row r="306" spans="1:151" x14ac:dyDescent="0.25">
      <c r="A306" s="17"/>
      <c r="B306" s="17"/>
      <c r="C306" s="97"/>
      <c r="D306" s="98"/>
      <c r="E306" s="17"/>
      <c r="F306" s="17"/>
      <c r="G306" s="17"/>
      <c r="H306" s="17"/>
      <c r="I306" s="17"/>
      <c r="J306" s="97"/>
      <c r="K306" s="97"/>
      <c r="L306" s="97"/>
      <c r="M306" s="97"/>
      <c r="N306" s="17"/>
      <c r="O306" s="97"/>
      <c r="P306" s="9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8"/>
      <c r="AP306" s="17"/>
      <c r="AQ306" s="17"/>
      <c r="AR306" s="17"/>
      <c r="AS306" s="17"/>
      <c r="AT306" s="18"/>
      <c r="AU306" s="17"/>
      <c r="AV306" s="17"/>
      <c r="AW306" s="17"/>
      <c r="AX306" s="17"/>
      <c r="AY306" s="17"/>
      <c r="AZ306" s="18"/>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99"/>
      <c r="CC306" s="99"/>
      <c r="CD306" s="99"/>
      <c r="CE306" s="100"/>
      <c r="CF306" s="100"/>
      <c r="CG306" s="17"/>
      <c r="CH306" s="93"/>
      <c r="CI306" s="93"/>
      <c r="CJ306" s="93"/>
      <c r="CK306" s="93"/>
      <c r="CL306" s="93"/>
      <c r="CM306" s="93"/>
      <c r="CN306" s="93"/>
      <c r="CO306" s="94"/>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5"/>
      <c r="EN306" s="95"/>
      <c r="EO306" s="95"/>
      <c r="EP306" s="95"/>
      <c r="EQ306" s="93"/>
      <c r="ER306" s="93"/>
      <c r="ES306" s="93"/>
      <c r="ET306" s="93"/>
      <c r="EU306" s="93"/>
    </row>
    <row r="307" spans="1:151" x14ac:dyDescent="0.25">
      <c r="A307" s="17"/>
      <c r="B307" s="17"/>
      <c r="C307" s="97"/>
      <c r="D307" s="98"/>
      <c r="E307" s="17"/>
      <c r="F307" s="17"/>
      <c r="G307" s="17"/>
      <c r="H307" s="17"/>
      <c r="I307" s="17"/>
      <c r="J307" s="97"/>
      <c r="K307" s="97"/>
      <c r="L307" s="97"/>
      <c r="M307" s="97"/>
      <c r="N307" s="17"/>
      <c r="O307" s="97"/>
      <c r="P307" s="9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8"/>
      <c r="AP307" s="17"/>
      <c r="AQ307" s="17"/>
      <c r="AR307" s="17"/>
      <c r="AS307" s="17"/>
      <c r="AT307" s="18"/>
      <c r="AU307" s="17"/>
      <c r="AV307" s="17"/>
      <c r="AW307" s="17"/>
      <c r="AX307" s="17"/>
      <c r="AY307" s="17"/>
      <c r="AZ307" s="18"/>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99"/>
      <c r="CC307" s="99"/>
      <c r="CD307" s="99"/>
      <c r="CE307" s="100"/>
      <c r="CF307" s="100"/>
      <c r="CG307" s="17"/>
      <c r="CH307" s="93"/>
      <c r="CI307" s="93"/>
      <c r="CJ307" s="93"/>
      <c r="CK307" s="93"/>
      <c r="CL307" s="93"/>
      <c r="CM307" s="93"/>
      <c r="CN307" s="93"/>
      <c r="CO307" s="94"/>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5"/>
      <c r="EN307" s="95"/>
      <c r="EO307" s="95"/>
      <c r="EP307" s="95"/>
      <c r="EQ307" s="93"/>
      <c r="ER307" s="93"/>
      <c r="ES307" s="93"/>
      <c r="ET307" s="93"/>
      <c r="EU307" s="93"/>
    </row>
    <row r="308" spans="1:151" x14ac:dyDescent="0.25">
      <c r="A308" s="17"/>
      <c r="B308" s="17"/>
      <c r="C308" s="97"/>
      <c r="D308" s="98"/>
      <c r="E308" s="17"/>
      <c r="F308" s="17"/>
      <c r="G308" s="17"/>
      <c r="H308" s="17"/>
      <c r="I308" s="17"/>
      <c r="J308" s="97"/>
      <c r="K308" s="97"/>
      <c r="L308" s="97"/>
      <c r="M308" s="97"/>
      <c r="N308" s="17"/>
      <c r="O308" s="97"/>
      <c r="P308" s="9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8"/>
      <c r="AP308" s="17"/>
      <c r="AQ308" s="17"/>
      <c r="AR308" s="17"/>
      <c r="AS308" s="17"/>
      <c r="AT308" s="18"/>
      <c r="AU308" s="17"/>
      <c r="AV308" s="17"/>
      <c r="AW308" s="17"/>
      <c r="AX308" s="17"/>
      <c r="AY308" s="17"/>
      <c r="AZ308" s="18"/>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99"/>
      <c r="CC308" s="99"/>
      <c r="CD308" s="99"/>
      <c r="CE308" s="100"/>
      <c r="CF308" s="100"/>
      <c r="CG308" s="17"/>
      <c r="CH308" s="93"/>
      <c r="CI308" s="93"/>
      <c r="CJ308" s="93"/>
      <c r="CK308" s="93"/>
      <c r="CL308" s="93"/>
      <c r="CM308" s="93"/>
      <c r="CN308" s="93"/>
      <c r="CO308" s="94"/>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5"/>
      <c r="EN308" s="95"/>
      <c r="EO308" s="95"/>
      <c r="EP308" s="95"/>
      <c r="EQ308" s="93"/>
      <c r="ER308" s="93"/>
      <c r="ES308" s="93"/>
      <c r="ET308" s="93"/>
      <c r="EU308" s="93"/>
    </row>
    <row r="309" spans="1:151" x14ac:dyDescent="0.25">
      <c r="A309" s="17"/>
      <c r="B309" s="17"/>
      <c r="C309" s="97"/>
      <c r="D309" s="98"/>
      <c r="E309" s="17"/>
      <c r="F309" s="17"/>
      <c r="G309" s="17"/>
      <c r="H309" s="17"/>
      <c r="I309" s="17"/>
      <c r="J309" s="97"/>
      <c r="K309" s="97"/>
      <c r="L309" s="97"/>
      <c r="M309" s="97"/>
      <c r="N309" s="17"/>
      <c r="O309" s="97"/>
      <c r="P309" s="9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8"/>
      <c r="AP309" s="17"/>
      <c r="AQ309" s="17"/>
      <c r="AR309" s="17"/>
      <c r="AS309" s="17"/>
      <c r="AT309" s="18"/>
      <c r="AU309" s="17"/>
      <c r="AV309" s="17"/>
      <c r="AW309" s="17"/>
      <c r="AX309" s="17"/>
      <c r="AY309" s="17"/>
      <c r="AZ309" s="18"/>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99"/>
      <c r="CC309" s="99"/>
      <c r="CD309" s="99"/>
      <c r="CE309" s="100"/>
      <c r="CF309" s="100"/>
      <c r="CG309" s="17"/>
      <c r="CH309" s="93"/>
      <c r="CI309" s="93"/>
      <c r="CJ309" s="93"/>
      <c r="CK309" s="93"/>
      <c r="CL309" s="93"/>
      <c r="CM309" s="93"/>
      <c r="CN309" s="93"/>
      <c r="CO309" s="94"/>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5"/>
      <c r="EN309" s="95"/>
      <c r="EO309" s="95"/>
      <c r="EP309" s="95"/>
      <c r="EQ309" s="93"/>
      <c r="ER309" s="93"/>
      <c r="ES309" s="93"/>
      <c r="ET309" s="93"/>
      <c r="EU309" s="93"/>
    </row>
    <row r="310" spans="1:151" x14ac:dyDescent="0.25">
      <c r="A310" s="17"/>
      <c r="B310" s="17"/>
      <c r="C310" s="97"/>
      <c r="D310" s="98"/>
      <c r="E310" s="17"/>
      <c r="F310" s="17"/>
      <c r="G310" s="17"/>
      <c r="H310" s="17"/>
      <c r="I310" s="17"/>
      <c r="J310" s="97"/>
      <c r="K310" s="97"/>
      <c r="L310" s="97"/>
      <c r="M310" s="97"/>
      <c r="N310" s="17"/>
      <c r="O310" s="97"/>
      <c r="P310" s="9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8"/>
      <c r="AP310" s="17"/>
      <c r="AQ310" s="17"/>
      <c r="AR310" s="17"/>
      <c r="AS310" s="17"/>
      <c r="AT310" s="18"/>
      <c r="AU310" s="17"/>
      <c r="AV310" s="17"/>
      <c r="AW310" s="17"/>
      <c r="AX310" s="17"/>
      <c r="AY310" s="17"/>
      <c r="AZ310" s="18"/>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99"/>
      <c r="CC310" s="99"/>
      <c r="CD310" s="99"/>
      <c r="CE310" s="100"/>
      <c r="CF310" s="100"/>
      <c r="CG310" s="17"/>
      <c r="CH310" s="93"/>
      <c r="CI310" s="93"/>
      <c r="CJ310" s="93"/>
      <c r="CK310" s="93"/>
      <c r="CL310" s="93"/>
      <c r="CM310" s="93"/>
      <c r="CN310" s="93"/>
      <c r="CO310" s="94"/>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5"/>
      <c r="EN310" s="95"/>
      <c r="EO310" s="95"/>
      <c r="EP310" s="95"/>
      <c r="EQ310" s="93"/>
      <c r="ER310" s="93"/>
      <c r="ES310" s="93"/>
      <c r="ET310" s="93"/>
      <c r="EU310" s="93"/>
    </row>
    <row r="311" spans="1:151" x14ac:dyDescent="0.25">
      <c r="A311" s="17"/>
      <c r="B311" s="17"/>
      <c r="C311" s="97"/>
      <c r="D311" s="98"/>
      <c r="E311" s="17"/>
      <c r="F311" s="17"/>
      <c r="G311" s="17"/>
      <c r="H311" s="17"/>
      <c r="I311" s="17"/>
      <c r="J311" s="97"/>
      <c r="K311" s="97"/>
      <c r="L311" s="97"/>
      <c r="M311" s="97"/>
      <c r="N311" s="17"/>
      <c r="O311" s="97"/>
      <c r="P311" s="9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8"/>
      <c r="AP311" s="17"/>
      <c r="AQ311" s="17"/>
      <c r="AR311" s="17"/>
      <c r="AS311" s="17"/>
      <c r="AT311" s="18"/>
      <c r="AU311" s="17"/>
      <c r="AV311" s="17"/>
      <c r="AW311" s="17"/>
      <c r="AX311" s="17"/>
      <c r="AY311" s="17"/>
      <c r="AZ311" s="18"/>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99"/>
      <c r="CC311" s="99"/>
      <c r="CD311" s="99"/>
      <c r="CE311" s="100"/>
      <c r="CF311" s="100"/>
      <c r="CG311" s="17"/>
      <c r="CH311" s="93"/>
      <c r="CI311" s="93"/>
      <c r="CJ311" s="93"/>
      <c r="CK311" s="93"/>
      <c r="CL311" s="93"/>
      <c r="CM311" s="93"/>
      <c r="CN311" s="93"/>
      <c r="CO311" s="94"/>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5"/>
      <c r="EN311" s="95"/>
      <c r="EO311" s="95"/>
      <c r="EP311" s="95"/>
      <c r="EQ311" s="93"/>
      <c r="ER311" s="93"/>
      <c r="ES311" s="93"/>
      <c r="ET311" s="93"/>
      <c r="EU311" s="93"/>
    </row>
    <row r="312" spans="1:151" x14ac:dyDescent="0.25">
      <c r="A312" s="17"/>
      <c r="B312" s="17"/>
      <c r="C312" s="97"/>
      <c r="D312" s="98"/>
      <c r="E312" s="17"/>
      <c r="F312" s="17"/>
      <c r="G312" s="17"/>
      <c r="H312" s="17"/>
      <c r="I312" s="17"/>
      <c r="J312" s="97"/>
      <c r="K312" s="97"/>
      <c r="L312" s="97"/>
      <c r="M312" s="97"/>
      <c r="N312" s="17"/>
      <c r="O312" s="97"/>
      <c r="P312" s="9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8"/>
      <c r="AP312" s="17"/>
      <c r="AQ312" s="17"/>
      <c r="AR312" s="17"/>
      <c r="AS312" s="17"/>
      <c r="AT312" s="18"/>
      <c r="AU312" s="17"/>
      <c r="AV312" s="17"/>
      <c r="AW312" s="17"/>
      <c r="AX312" s="17"/>
      <c r="AY312" s="17"/>
      <c r="AZ312" s="18"/>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99"/>
      <c r="CC312" s="99"/>
      <c r="CD312" s="99"/>
      <c r="CE312" s="100"/>
      <c r="CF312" s="100"/>
      <c r="CG312" s="17"/>
      <c r="CH312" s="93"/>
      <c r="CI312" s="93"/>
      <c r="CJ312" s="93"/>
      <c r="CK312" s="93"/>
      <c r="CL312" s="93"/>
      <c r="CM312" s="93"/>
      <c r="CN312" s="93"/>
      <c r="CO312" s="94"/>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5"/>
      <c r="EN312" s="95"/>
      <c r="EO312" s="95"/>
      <c r="EP312" s="95"/>
      <c r="EQ312" s="93"/>
      <c r="ER312" s="93"/>
      <c r="ES312" s="93"/>
      <c r="ET312" s="93"/>
      <c r="EU312" s="93"/>
    </row>
    <row r="313" spans="1:151" x14ac:dyDescent="0.25">
      <c r="A313" s="17"/>
      <c r="B313" s="17"/>
      <c r="C313" s="97"/>
      <c r="D313" s="98"/>
      <c r="E313" s="17"/>
      <c r="F313" s="17"/>
      <c r="G313" s="17"/>
      <c r="H313" s="17"/>
      <c r="I313" s="17"/>
      <c r="J313" s="97"/>
      <c r="K313" s="97"/>
      <c r="L313" s="97"/>
      <c r="M313" s="97"/>
      <c r="N313" s="17"/>
      <c r="O313" s="97"/>
      <c r="P313" s="9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8"/>
      <c r="AP313" s="17"/>
      <c r="AQ313" s="17"/>
      <c r="AR313" s="17"/>
      <c r="AS313" s="17"/>
      <c r="AT313" s="18"/>
      <c r="AU313" s="17"/>
      <c r="AV313" s="17"/>
      <c r="AW313" s="17"/>
      <c r="AX313" s="17"/>
      <c r="AY313" s="17"/>
      <c r="AZ313" s="18"/>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99"/>
      <c r="CC313" s="99"/>
      <c r="CD313" s="99"/>
      <c r="CE313" s="100"/>
      <c r="CF313" s="100"/>
      <c r="CG313" s="17"/>
      <c r="CH313" s="93"/>
      <c r="CI313" s="93"/>
      <c r="CJ313" s="93"/>
      <c r="CK313" s="93"/>
      <c r="CL313" s="93"/>
      <c r="CM313" s="93"/>
      <c r="CN313" s="93"/>
      <c r="CO313" s="94"/>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5"/>
      <c r="EN313" s="95"/>
      <c r="EO313" s="95"/>
      <c r="EP313" s="95"/>
      <c r="EQ313" s="93"/>
      <c r="ER313" s="93"/>
      <c r="ES313" s="93"/>
      <c r="ET313" s="93"/>
      <c r="EU313" s="93"/>
    </row>
    <row r="314" spans="1:151" x14ac:dyDescent="0.25">
      <c r="A314" s="17"/>
      <c r="B314" s="17"/>
      <c r="C314" s="97"/>
      <c r="D314" s="98"/>
      <c r="E314" s="17"/>
      <c r="F314" s="17"/>
      <c r="G314" s="17"/>
      <c r="H314" s="17"/>
      <c r="I314" s="17"/>
      <c r="J314" s="97"/>
      <c r="K314" s="97"/>
      <c r="L314" s="97"/>
      <c r="M314" s="97"/>
      <c r="N314" s="17"/>
      <c r="O314" s="97"/>
      <c r="P314" s="9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8"/>
      <c r="AP314" s="17"/>
      <c r="AQ314" s="17"/>
      <c r="AR314" s="17"/>
      <c r="AS314" s="17"/>
      <c r="AT314" s="18"/>
      <c r="AU314" s="17"/>
      <c r="AV314" s="17"/>
      <c r="AW314" s="17"/>
      <c r="AX314" s="17"/>
      <c r="AY314" s="17"/>
      <c r="AZ314" s="18"/>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99"/>
      <c r="CC314" s="99"/>
      <c r="CD314" s="99"/>
      <c r="CE314" s="100"/>
      <c r="CF314" s="100"/>
      <c r="CG314" s="17"/>
      <c r="CH314" s="93"/>
      <c r="CI314" s="93"/>
      <c r="CJ314" s="93"/>
      <c r="CK314" s="93"/>
      <c r="CL314" s="93"/>
      <c r="CM314" s="93"/>
      <c r="CN314" s="93"/>
      <c r="CO314" s="94"/>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5"/>
      <c r="EN314" s="95"/>
      <c r="EO314" s="95"/>
      <c r="EP314" s="95"/>
      <c r="EQ314" s="93"/>
      <c r="ER314" s="93"/>
      <c r="ES314" s="93"/>
      <c r="ET314" s="93"/>
      <c r="EU314" s="93"/>
    </row>
    <row r="315" spans="1:151" x14ac:dyDescent="0.25">
      <c r="A315" s="17"/>
      <c r="B315" s="17"/>
      <c r="C315" s="97"/>
      <c r="D315" s="98"/>
      <c r="E315" s="17"/>
      <c r="F315" s="17"/>
      <c r="G315" s="17"/>
      <c r="H315" s="17"/>
      <c r="I315" s="17"/>
      <c r="J315" s="97"/>
      <c r="K315" s="97"/>
      <c r="L315" s="97"/>
      <c r="M315" s="97"/>
      <c r="N315" s="17"/>
      <c r="O315" s="97"/>
      <c r="P315" s="9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8"/>
      <c r="AP315" s="17"/>
      <c r="AQ315" s="17"/>
      <c r="AR315" s="17"/>
      <c r="AS315" s="17"/>
      <c r="AT315" s="18"/>
      <c r="AU315" s="17"/>
      <c r="AV315" s="17"/>
      <c r="AW315" s="17"/>
      <c r="AX315" s="17"/>
      <c r="AY315" s="17"/>
      <c r="AZ315" s="18"/>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99"/>
      <c r="CC315" s="99"/>
      <c r="CD315" s="99"/>
      <c r="CE315" s="100"/>
      <c r="CF315" s="100"/>
      <c r="CG315" s="17"/>
      <c r="CH315" s="93"/>
      <c r="CI315" s="93"/>
      <c r="CJ315" s="93"/>
      <c r="CK315" s="93"/>
      <c r="CL315" s="93"/>
      <c r="CM315" s="93"/>
      <c r="CN315" s="93"/>
      <c r="CO315" s="94"/>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5"/>
      <c r="EN315" s="95"/>
      <c r="EO315" s="95"/>
      <c r="EP315" s="95"/>
      <c r="EQ315" s="93"/>
      <c r="ER315" s="93"/>
      <c r="ES315" s="93"/>
      <c r="ET315" s="93"/>
      <c r="EU315" s="93"/>
    </row>
    <row r="316" spans="1:151" x14ac:dyDescent="0.25">
      <c r="A316" s="17"/>
      <c r="B316" s="17"/>
      <c r="C316" s="97"/>
      <c r="D316" s="98"/>
      <c r="E316" s="17"/>
      <c r="F316" s="17"/>
      <c r="G316" s="17"/>
      <c r="H316" s="17"/>
      <c r="I316" s="17"/>
      <c r="J316" s="97"/>
      <c r="K316" s="97"/>
      <c r="L316" s="97"/>
      <c r="M316" s="97"/>
      <c r="N316" s="17"/>
      <c r="O316" s="97"/>
      <c r="P316" s="9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8"/>
      <c r="AP316" s="17"/>
      <c r="AQ316" s="17"/>
      <c r="AR316" s="17"/>
      <c r="AS316" s="17"/>
      <c r="AT316" s="18"/>
      <c r="AU316" s="17"/>
      <c r="AV316" s="17"/>
      <c r="AW316" s="17"/>
      <c r="AX316" s="17"/>
      <c r="AY316" s="17"/>
      <c r="AZ316" s="18"/>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99"/>
      <c r="CC316" s="99"/>
      <c r="CD316" s="99"/>
      <c r="CE316" s="100"/>
      <c r="CF316" s="100"/>
      <c r="CG316" s="17"/>
      <c r="CH316" s="93"/>
      <c r="CI316" s="93"/>
      <c r="CJ316" s="93"/>
      <c r="CK316" s="93"/>
      <c r="CL316" s="93"/>
      <c r="CM316" s="93"/>
      <c r="CN316" s="93"/>
      <c r="CO316" s="94"/>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5"/>
      <c r="EN316" s="95"/>
      <c r="EO316" s="95"/>
      <c r="EP316" s="95"/>
      <c r="EQ316" s="93"/>
      <c r="ER316" s="93"/>
      <c r="ES316" s="93"/>
      <c r="ET316" s="93"/>
      <c r="EU316" s="93"/>
    </row>
    <row r="317" spans="1:151" x14ac:dyDescent="0.25">
      <c r="A317" s="17"/>
      <c r="B317" s="17"/>
      <c r="C317" s="97"/>
      <c r="D317" s="98"/>
      <c r="E317" s="17"/>
      <c r="F317" s="17"/>
      <c r="G317" s="17"/>
      <c r="H317" s="17"/>
      <c r="I317" s="17"/>
      <c r="J317" s="97"/>
      <c r="K317" s="97"/>
      <c r="L317" s="97"/>
      <c r="M317" s="97"/>
      <c r="N317" s="17"/>
      <c r="O317" s="97"/>
      <c r="P317" s="9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8"/>
      <c r="AP317" s="17"/>
      <c r="AQ317" s="17"/>
      <c r="AR317" s="17"/>
      <c r="AS317" s="17"/>
      <c r="AT317" s="18"/>
      <c r="AU317" s="17"/>
      <c r="AV317" s="17"/>
      <c r="AW317" s="17"/>
      <c r="AX317" s="17"/>
      <c r="AY317" s="17"/>
      <c r="AZ317" s="18"/>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99"/>
      <c r="CC317" s="99"/>
      <c r="CD317" s="99"/>
      <c r="CE317" s="100"/>
      <c r="CF317" s="100"/>
      <c r="CG317" s="17"/>
      <c r="CH317" s="93"/>
      <c r="CI317" s="93"/>
      <c r="CJ317" s="93"/>
      <c r="CK317" s="93"/>
      <c r="CL317" s="93"/>
      <c r="CM317" s="93"/>
      <c r="CN317" s="93"/>
      <c r="CO317" s="94"/>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5"/>
      <c r="EN317" s="95"/>
      <c r="EO317" s="95"/>
      <c r="EP317" s="95"/>
      <c r="EQ317" s="93"/>
      <c r="ER317" s="93"/>
      <c r="ES317" s="93"/>
      <c r="ET317" s="93"/>
      <c r="EU317" s="93"/>
    </row>
    <row r="318" spans="1:151" x14ac:dyDescent="0.25">
      <c r="A318" s="17"/>
      <c r="B318" s="17"/>
      <c r="C318" s="97"/>
      <c r="D318" s="98"/>
      <c r="E318" s="17"/>
      <c r="F318" s="17"/>
      <c r="G318" s="17"/>
      <c r="H318" s="17"/>
      <c r="I318" s="17"/>
      <c r="J318" s="97"/>
      <c r="K318" s="97"/>
      <c r="L318" s="97"/>
      <c r="M318" s="97"/>
      <c r="N318" s="17"/>
      <c r="O318" s="97"/>
      <c r="P318" s="9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8"/>
      <c r="AP318" s="17"/>
      <c r="AQ318" s="17"/>
      <c r="AR318" s="17"/>
      <c r="AS318" s="17"/>
      <c r="AT318" s="18"/>
      <c r="AU318" s="17"/>
      <c r="AV318" s="17"/>
      <c r="AW318" s="17"/>
      <c r="AX318" s="17"/>
      <c r="AY318" s="17"/>
      <c r="AZ318" s="18"/>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99"/>
      <c r="CC318" s="99"/>
      <c r="CD318" s="99"/>
      <c r="CE318" s="100"/>
      <c r="CF318" s="100"/>
      <c r="CG318" s="17"/>
      <c r="CH318" s="93"/>
      <c r="CI318" s="93"/>
      <c r="CJ318" s="93"/>
      <c r="CK318" s="93"/>
      <c r="CL318" s="93"/>
      <c r="CM318" s="93"/>
      <c r="CN318" s="93"/>
      <c r="CO318" s="94"/>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5"/>
      <c r="EN318" s="95"/>
      <c r="EO318" s="95"/>
      <c r="EP318" s="95"/>
      <c r="EQ318" s="93"/>
      <c r="ER318" s="93"/>
      <c r="ES318" s="93"/>
      <c r="ET318" s="93"/>
      <c r="EU318" s="93"/>
    </row>
    <row r="319" spans="1:151" x14ac:dyDescent="0.25">
      <c r="A319" s="17"/>
      <c r="B319" s="17"/>
      <c r="C319" s="97"/>
      <c r="D319" s="98"/>
      <c r="E319" s="17"/>
      <c r="F319" s="17"/>
      <c r="G319" s="17"/>
      <c r="H319" s="17"/>
      <c r="I319" s="17"/>
      <c r="J319" s="97"/>
      <c r="K319" s="97"/>
      <c r="L319" s="97"/>
      <c r="M319" s="97"/>
      <c r="N319" s="17"/>
      <c r="O319" s="97"/>
      <c r="P319" s="9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8"/>
      <c r="AP319" s="17"/>
      <c r="AQ319" s="17"/>
      <c r="AR319" s="17"/>
      <c r="AS319" s="17"/>
      <c r="AT319" s="18"/>
      <c r="AU319" s="17"/>
      <c r="AV319" s="17"/>
      <c r="AW319" s="17"/>
      <c r="AX319" s="17"/>
      <c r="AY319" s="17"/>
      <c r="AZ319" s="18"/>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99"/>
      <c r="CC319" s="99"/>
      <c r="CD319" s="99"/>
      <c r="CE319" s="100"/>
      <c r="CF319" s="100"/>
      <c r="CG319" s="17"/>
      <c r="CH319" s="93"/>
      <c r="CI319" s="93"/>
      <c r="CJ319" s="93"/>
      <c r="CK319" s="93"/>
      <c r="CL319" s="93"/>
      <c r="CM319" s="93"/>
      <c r="CN319" s="93"/>
      <c r="CO319" s="94"/>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5"/>
      <c r="EN319" s="95"/>
      <c r="EO319" s="95"/>
      <c r="EP319" s="95"/>
      <c r="EQ319" s="93"/>
      <c r="ER319" s="93"/>
      <c r="ES319" s="93"/>
      <c r="ET319" s="93"/>
      <c r="EU319" s="93"/>
    </row>
    <row r="320" spans="1:151" x14ac:dyDescent="0.25">
      <c r="A320" s="17"/>
      <c r="B320" s="17"/>
      <c r="C320" s="97"/>
      <c r="D320" s="98"/>
      <c r="E320" s="17"/>
      <c r="F320" s="17"/>
      <c r="G320" s="17"/>
      <c r="H320" s="17"/>
      <c r="I320" s="17"/>
      <c r="J320" s="97"/>
      <c r="K320" s="97"/>
      <c r="L320" s="97"/>
      <c r="M320" s="97"/>
      <c r="N320" s="17"/>
      <c r="O320" s="97"/>
      <c r="P320" s="9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8"/>
      <c r="AP320" s="17"/>
      <c r="AQ320" s="17"/>
      <c r="AR320" s="17"/>
      <c r="AS320" s="17"/>
      <c r="AT320" s="18"/>
      <c r="AU320" s="17"/>
      <c r="AV320" s="17"/>
      <c r="AW320" s="17"/>
      <c r="AX320" s="17"/>
      <c r="AY320" s="17"/>
      <c r="AZ320" s="18"/>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99"/>
      <c r="CC320" s="99"/>
      <c r="CD320" s="99"/>
      <c r="CE320" s="100"/>
      <c r="CF320" s="100"/>
      <c r="CG320" s="17"/>
      <c r="CH320" s="93"/>
      <c r="CI320" s="93"/>
      <c r="CJ320" s="93"/>
      <c r="CK320" s="93"/>
      <c r="CL320" s="93"/>
      <c r="CM320" s="93"/>
      <c r="CN320" s="93"/>
      <c r="CO320" s="94"/>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5"/>
      <c r="EN320" s="95"/>
      <c r="EO320" s="95"/>
      <c r="EP320" s="95"/>
      <c r="EQ320" s="93"/>
      <c r="ER320" s="93"/>
      <c r="ES320" s="93"/>
      <c r="ET320" s="93"/>
      <c r="EU320" s="93"/>
    </row>
    <row r="321" spans="1:151" x14ac:dyDescent="0.25">
      <c r="A321" s="17"/>
      <c r="B321" s="17"/>
      <c r="C321" s="97"/>
      <c r="D321" s="98"/>
      <c r="E321" s="17"/>
      <c r="F321" s="17"/>
      <c r="G321" s="17"/>
      <c r="H321" s="17"/>
      <c r="I321" s="17"/>
      <c r="J321" s="97"/>
      <c r="K321" s="97"/>
      <c r="L321" s="97"/>
      <c r="M321" s="97"/>
      <c r="N321" s="17"/>
      <c r="O321" s="97"/>
      <c r="P321" s="9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8"/>
      <c r="AP321" s="17"/>
      <c r="AQ321" s="17"/>
      <c r="AR321" s="17"/>
      <c r="AS321" s="17"/>
      <c r="AT321" s="18"/>
      <c r="AU321" s="17"/>
      <c r="AV321" s="17"/>
      <c r="AW321" s="17"/>
      <c r="AX321" s="17"/>
      <c r="AY321" s="17"/>
      <c r="AZ321" s="18"/>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99"/>
      <c r="CC321" s="99"/>
      <c r="CD321" s="99"/>
      <c r="CE321" s="100"/>
      <c r="CF321" s="100"/>
      <c r="CG321" s="17"/>
      <c r="CH321" s="93"/>
      <c r="CI321" s="93"/>
      <c r="CJ321" s="93"/>
      <c r="CK321" s="93"/>
      <c r="CL321" s="93"/>
      <c r="CM321" s="93"/>
      <c r="CN321" s="93"/>
      <c r="CO321" s="94"/>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5"/>
      <c r="EN321" s="95"/>
      <c r="EO321" s="95"/>
      <c r="EP321" s="95"/>
      <c r="EQ321" s="93"/>
      <c r="ER321" s="93"/>
      <c r="ES321" s="93"/>
      <c r="ET321" s="93"/>
      <c r="EU321" s="93"/>
    </row>
    <row r="322" spans="1:151" x14ac:dyDescent="0.25">
      <c r="A322" s="17"/>
      <c r="B322" s="17"/>
      <c r="C322" s="97"/>
      <c r="D322" s="98"/>
      <c r="E322" s="17"/>
      <c r="F322" s="17"/>
      <c r="G322" s="17"/>
      <c r="H322" s="17"/>
      <c r="I322" s="17"/>
      <c r="J322" s="97"/>
      <c r="K322" s="97"/>
      <c r="L322" s="97"/>
      <c r="M322" s="97"/>
      <c r="N322" s="17"/>
      <c r="O322" s="97"/>
      <c r="P322" s="9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8"/>
      <c r="AP322" s="17"/>
      <c r="AQ322" s="17"/>
      <c r="AR322" s="17"/>
      <c r="AS322" s="17"/>
      <c r="AT322" s="18"/>
      <c r="AU322" s="17"/>
      <c r="AV322" s="17"/>
      <c r="AW322" s="17"/>
      <c r="AX322" s="17"/>
      <c r="AY322" s="17"/>
      <c r="AZ322" s="18"/>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99"/>
      <c r="CC322" s="99"/>
      <c r="CD322" s="99"/>
      <c r="CE322" s="100"/>
      <c r="CF322" s="100"/>
      <c r="CG322" s="17"/>
      <c r="CH322" s="93"/>
      <c r="CI322" s="93"/>
      <c r="CJ322" s="93"/>
      <c r="CK322" s="93"/>
      <c r="CL322" s="93"/>
      <c r="CM322" s="93"/>
      <c r="CN322" s="93"/>
      <c r="CO322" s="94"/>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5"/>
      <c r="EN322" s="95"/>
      <c r="EO322" s="95"/>
      <c r="EP322" s="95"/>
      <c r="EQ322" s="93"/>
      <c r="ER322" s="93"/>
      <c r="ES322" s="93"/>
      <c r="ET322" s="93"/>
      <c r="EU322" s="93"/>
    </row>
    <row r="323" spans="1:151" x14ac:dyDescent="0.25">
      <c r="A323" s="17"/>
      <c r="B323" s="17"/>
      <c r="C323" s="97"/>
      <c r="D323" s="98"/>
      <c r="E323" s="17"/>
      <c r="F323" s="17"/>
      <c r="G323" s="17"/>
      <c r="H323" s="17"/>
      <c r="I323" s="17"/>
      <c r="J323" s="97"/>
      <c r="K323" s="97"/>
      <c r="L323" s="97"/>
      <c r="M323" s="97"/>
      <c r="N323" s="17"/>
      <c r="O323" s="97"/>
      <c r="P323" s="9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8"/>
      <c r="AP323" s="17"/>
      <c r="AQ323" s="17"/>
      <c r="AR323" s="17"/>
      <c r="AS323" s="17"/>
      <c r="AT323" s="18"/>
      <c r="AU323" s="17"/>
      <c r="AV323" s="17"/>
      <c r="AW323" s="17"/>
      <c r="AX323" s="17"/>
      <c r="AY323" s="17"/>
      <c r="AZ323" s="18"/>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99"/>
      <c r="CC323" s="99"/>
      <c r="CD323" s="99"/>
      <c r="CE323" s="100"/>
      <c r="CF323" s="100"/>
      <c r="CG323" s="17"/>
      <c r="CH323" s="93"/>
      <c r="CI323" s="93"/>
      <c r="CJ323" s="93"/>
      <c r="CK323" s="93"/>
      <c r="CL323" s="93"/>
      <c r="CM323" s="93"/>
      <c r="CN323" s="93"/>
      <c r="CO323" s="94"/>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5"/>
      <c r="EN323" s="95"/>
      <c r="EO323" s="95"/>
      <c r="EP323" s="95"/>
      <c r="EQ323" s="93"/>
      <c r="ER323" s="93"/>
      <c r="ES323" s="93"/>
      <c r="ET323" s="93"/>
      <c r="EU323" s="93"/>
    </row>
    <row r="324" spans="1:151" x14ac:dyDescent="0.25">
      <c r="A324" s="17"/>
      <c r="B324" s="17"/>
      <c r="C324" s="97"/>
      <c r="D324" s="98"/>
      <c r="E324" s="17"/>
      <c r="F324" s="17"/>
      <c r="G324" s="17"/>
      <c r="H324" s="17"/>
      <c r="I324" s="17"/>
      <c r="J324" s="97"/>
      <c r="K324" s="97"/>
      <c r="L324" s="97"/>
      <c r="M324" s="97"/>
      <c r="N324" s="17"/>
      <c r="O324" s="97"/>
      <c r="P324" s="9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8"/>
      <c r="AP324" s="17"/>
      <c r="AQ324" s="17"/>
      <c r="AR324" s="17"/>
      <c r="AS324" s="17"/>
      <c r="AT324" s="18"/>
      <c r="AU324" s="17"/>
      <c r="AV324" s="17"/>
      <c r="AW324" s="17"/>
      <c r="AX324" s="17"/>
      <c r="AY324" s="17"/>
      <c r="AZ324" s="18"/>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99"/>
      <c r="CC324" s="99"/>
      <c r="CD324" s="99"/>
      <c r="CE324" s="100"/>
      <c r="CF324" s="100"/>
      <c r="CG324" s="17"/>
      <c r="CH324" s="93"/>
      <c r="CI324" s="93"/>
      <c r="CJ324" s="93"/>
      <c r="CK324" s="93"/>
      <c r="CL324" s="93"/>
      <c r="CM324" s="93"/>
      <c r="CN324" s="93"/>
      <c r="CO324" s="94"/>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5"/>
      <c r="EN324" s="95"/>
      <c r="EO324" s="95"/>
      <c r="EP324" s="95"/>
      <c r="EQ324" s="93"/>
      <c r="ER324" s="93"/>
      <c r="ES324" s="93"/>
      <c r="ET324" s="93"/>
      <c r="EU324" s="93"/>
    </row>
    <row r="325" spans="1:151" x14ac:dyDescent="0.25">
      <c r="A325" s="17"/>
      <c r="B325" s="17"/>
      <c r="C325" s="97"/>
      <c r="D325" s="98"/>
      <c r="E325" s="17"/>
      <c r="F325" s="17"/>
      <c r="G325" s="17"/>
      <c r="H325" s="17"/>
      <c r="I325" s="17"/>
      <c r="J325" s="97"/>
      <c r="K325" s="97"/>
      <c r="L325" s="97"/>
      <c r="M325" s="97"/>
      <c r="N325" s="17"/>
      <c r="O325" s="97"/>
      <c r="P325" s="9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8"/>
      <c r="AP325" s="17"/>
      <c r="AQ325" s="17"/>
      <c r="AR325" s="17"/>
      <c r="AS325" s="17"/>
      <c r="AT325" s="18"/>
      <c r="AU325" s="17"/>
      <c r="AV325" s="17"/>
      <c r="AW325" s="17"/>
      <c r="AX325" s="17"/>
      <c r="AY325" s="17"/>
      <c r="AZ325" s="18"/>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99"/>
      <c r="CC325" s="99"/>
      <c r="CD325" s="99"/>
      <c r="CE325" s="100"/>
      <c r="CF325" s="100"/>
      <c r="CG325" s="17"/>
      <c r="CH325" s="93"/>
      <c r="CI325" s="93"/>
      <c r="CJ325" s="93"/>
      <c r="CK325" s="93"/>
      <c r="CL325" s="93"/>
      <c r="CM325" s="93"/>
      <c r="CN325" s="93"/>
      <c r="CO325" s="94"/>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5"/>
      <c r="EN325" s="95"/>
      <c r="EO325" s="95"/>
      <c r="EP325" s="95"/>
      <c r="EQ325" s="93"/>
      <c r="ER325" s="93"/>
      <c r="ES325" s="93"/>
      <c r="ET325" s="93"/>
      <c r="EU325" s="93"/>
    </row>
    <row r="326" spans="1:151" x14ac:dyDescent="0.25">
      <c r="A326" s="17"/>
      <c r="B326" s="17"/>
      <c r="C326" s="97"/>
      <c r="D326" s="98"/>
      <c r="E326" s="17"/>
      <c r="F326" s="17"/>
      <c r="G326" s="17"/>
      <c r="H326" s="17"/>
      <c r="I326" s="17"/>
      <c r="J326" s="97"/>
      <c r="K326" s="97"/>
      <c r="L326" s="97"/>
      <c r="M326" s="97"/>
      <c r="N326" s="17"/>
      <c r="O326" s="97"/>
      <c r="P326" s="9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8"/>
      <c r="AP326" s="17"/>
      <c r="AQ326" s="17"/>
      <c r="AR326" s="17"/>
      <c r="AS326" s="17"/>
      <c r="AT326" s="18"/>
      <c r="AU326" s="17"/>
      <c r="AV326" s="17"/>
      <c r="AW326" s="17"/>
      <c r="AX326" s="17"/>
      <c r="AY326" s="17"/>
      <c r="AZ326" s="18"/>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99"/>
      <c r="CC326" s="99"/>
      <c r="CD326" s="99"/>
      <c r="CE326" s="100"/>
      <c r="CF326" s="100"/>
      <c r="CG326" s="17"/>
      <c r="CH326" s="93"/>
      <c r="CI326" s="93"/>
      <c r="CJ326" s="93"/>
      <c r="CK326" s="93"/>
      <c r="CL326" s="93"/>
      <c r="CM326" s="93"/>
      <c r="CN326" s="93"/>
      <c r="CO326" s="94"/>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5"/>
      <c r="EN326" s="95"/>
      <c r="EO326" s="95"/>
      <c r="EP326" s="95"/>
      <c r="EQ326" s="93"/>
      <c r="ER326" s="93"/>
      <c r="ES326" s="93"/>
      <c r="ET326" s="93"/>
      <c r="EU326" s="93"/>
    </row>
    <row r="327" spans="1:151" x14ac:dyDescent="0.25">
      <c r="A327" s="17"/>
      <c r="B327" s="17"/>
      <c r="C327" s="97"/>
      <c r="D327" s="98"/>
      <c r="E327" s="17"/>
      <c r="F327" s="17"/>
      <c r="G327" s="17"/>
      <c r="H327" s="17"/>
      <c r="I327" s="17"/>
      <c r="J327" s="97"/>
      <c r="K327" s="97"/>
      <c r="L327" s="97"/>
      <c r="M327" s="97"/>
      <c r="N327" s="17"/>
      <c r="O327" s="97"/>
      <c r="P327" s="9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8"/>
      <c r="AP327" s="17"/>
      <c r="AQ327" s="17"/>
      <c r="AR327" s="17"/>
      <c r="AS327" s="17"/>
      <c r="AT327" s="18"/>
      <c r="AU327" s="17"/>
      <c r="AV327" s="17"/>
      <c r="AW327" s="17"/>
      <c r="AX327" s="17"/>
      <c r="AY327" s="17"/>
      <c r="AZ327" s="18"/>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99"/>
      <c r="CC327" s="99"/>
      <c r="CD327" s="99"/>
      <c r="CE327" s="100"/>
      <c r="CF327" s="100"/>
      <c r="CG327" s="17"/>
      <c r="CH327" s="93"/>
      <c r="CI327" s="93"/>
      <c r="CJ327" s="93"/>
      <c r="CK327" s="93"/>
      <c r="CL327" s="93"/>
      <c r="CM327" s="93"/>
      <c r="CN327" s="93"/>
      <c r="CO327" s="94"/>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5"/>
      <c r="EN327" s="95"/>
      <c r="EO327" s="95"/>
      <c r="EP327" s="95"/>
      <c r="EQ327" s="93"/>
      <c r="ER327" s="93"/>
      <c r="ES327" s="93"/>
      <c r="ET327" s="93"/>
      <c r="EU327" s="93"/>
    </row>
    <row r="328" spans="1:151" x14ac:dyDescent="0.25">
      <c r="A328" s="17"/>
      <c r="B328" s="17"/>
      <c r="C328" s="97"/>
      <c r="D328" s="98"/>
      <c r="E328" s="17"/>
      <c r="F328" s="17"/>
      <c r="G328" s="17"/>
      <c r="H328" s="17"/>
      <c r="I328" s="17"/>
      <c r="J328" s="97"/>
      <c r="K328" s="97"/>
      <c r="L328" s="97"/>
      <c r="M328" s="97"/>
      <c r="N328" s="17"/>
      <c r="O328" s="97"/>
      <c r="P328" s="9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8"/>
      <c r="AP328" s="17"/>
      <c r="AQ328" s="17"/>
      <c r="AR328" s="17"/>
      <c r="AS328" s="17"/>
      <c r="AT328" s="18"/>
      <c r="AU328" s="17"/>
      <c r="AV328" s="17"/>
      <c r="AW328" s="17"/>
      <c r="AX328" s="17"/>
      <c r="AY328" s="17"/>
      <c r="AZ328" s="18"/>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99"/>
      <c r="CC328" s="99"/>
      <c r="CD328" s="99"/>
      <c r="CE328" s="100"/>
      <c r="CF328" s="100"/>
      <c r="CG328" s="17"/>
      <c r="CH328" s="93"/>
      <c r="CI328" s="93"/>
      <c r="CJ328" s="93"/>
      <c r="CK328" s="93"/>
      <c r="CL328" s="93"/>
      <c r="CM328" s="93"/>
      <c r="CN328" s="93"/>
      <c r="CO328" s="94"/>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5"/>
      <c r="EN328" s="95"/>
      <c r="EO328" s="95"/>
      <c r="EP328" s="95"/>
      <c r="EQ328" s="93"/>
      <c r="ER328" s="93"/>
      <c r="ES328" s="93"/>
      <c r="ET328" s="93"/>
      <c r="EU328" s="93"/>
    </row>
    <row r="329" spans="1:151" x14ac:dyDescent="0.25">
      <c r="A329" s="17"/>
      <c r="B329" s="17"/>
      <c r="C329" s="97"/>
      <c r="D329" s="98"/>
      <c r="E329" s="17"/>
      <c r="F329" s="17"/>
      <c r="G329" s="17"/>
      <c r="H329" s="17"/>
      <c r="I329" s="17"/>
      <c r="J329" s="97"/>
      <c r="K329" s="97"/>
      <c r="L329" s="97"/>
      <c r="M329" s="97"/>
      <c r="N329" s="17"/>
      <c r="O329" s="97"/>
      <c r="P329" s="9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8"/>
      <c r="AP329" s="17"/>
      <c r="AQ329" s="17"/>
      <c r="AR329" s="17"/>
      <c r="AS329" s="17"/>
      <c r="AT329" s="18"/>
      <c r="AU329" s="17"/>
      <c r="AV329" s="17"/>
      <c r="AW329" s="17"/>
      <c r="AX329" s="17"/>
      <c r="AY329" s="17"/>
      <c r="AZ329" s="18"/>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99"/>
      <c r="CC329" s="99"/>
      <c r="CD329" s="99"/>
      <c r="CE329" s="100"/>
      <c r="CF329" s="100"/>
      <c r="CG329" s="17"/>
      <c r="CH329" s="93"/>
      <c r="CI329" s="93"/>
      <c r="CJ329" s="93"/>
      <c r="CK329" s="93"/>
      <c r="CL329" s="93"/>
      <c r="CM329" s="93"/>
      <c r="CN329" s="93"/>
      <c r="CO329" s="94"/>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5"/>
      <c r="EN329" s="95"/>
      <c r="EO329" s="95"/>
      <c r="EP329" s="95"/>
      <c r="EQ329" s="93"/>
      <c r="ER329" s="93"/>
      <c r="ES329" s="93"/>
      <c r="ET329" s="93"/>
      <c r="EU329" s="93"/>
    </row>
    <row r="330" spans="1:151" x14ac:dyDescent="0.25">
      <c r="A330" s="17"/>
      <c r="B330" s="17"/>
      <c r="C330" s="97"/>
      <c r="D330" s="98"/>
      <c r="E330" s="17"/>
      <c r="F330" s="17"/>
      <c r="G330" s="17"/>
      <c r="H330" s="17"/>
      <c r="I330" s="17"/>
      <c r="J330" s="97"/>
      <c r="K330" s="97"/>
      <c r="L330" s="97"/>
      <c r="M330" s="97"/>
      <c r="N330" s="17"/>
      <c r="O330" s="97"/>
      <c r="P330" s="9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8"/>
      <c r="AP330" s="17"/>
      <c r="AQ330" s="17"/>
      <c r="AR330" s="17"/>
      <c r="AS330" s="17"/>
      <c r="AT330" s="18"/>
      <c r="AU330" s="17"/>
      <c r="AV330" s="17"/>
      <c r="AW330" s="17"/>
      <c r="AX330" s="17"/>
      <c r="AY330" s="17"/>
      <c r="AZ330" s="18"/>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99"/>
      <c r="CC330" s="99"/>
      <c r="CD330" s="99"/>
      <c r="CE330" s="100"/>
      <c r="CF330" s="100"/>
      <c r="CG330" s="17"/>
      <c r="CH330" s="93"/>
      <c r="CI330" s="93"/>
      <c r="CJ330" s="93"/>
      <c r="CK330" s="93"/>
      <c r="CL330" s="93"/>
      <c r="CM330" s="93"/>
      <c r="CN330" s="93"/>
      <c r="CO330" s="94"/>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5"/>
      <c r="EN330" s="95"/>
      <c r="EO330" s="95"/>
      <c r="EP330" s="95"/>
      <c r="EQ330" s="93"/>
      <c r="ER330" s="93"/>
      <c r="ES330" s="93"/>
      <c r="ET330" s="93"/>
      <c r="EU330" s="93"/>
    </row>
    <row r="331" spans="1:151" x14ac:dyDescent="0.25">
      <c r="A331" s="17"/>
      <c r="B331" s="17"/>
      <c r="C331" s="97"/>
      <c r="D331" s="98"/>
      <c r="E331" s="17"/>
      <c r="F331" s="17"/>
      <c r="G331" s="17"/>
      <c r="H331" s="17"/>
      <c r="I331" s="17"/>
      <c r="J331" s="97"/>
      <c r="K331" s="97"/>
      <c r="L331" s="97"/>
      <c r="M331" s="97"/>
      <c r="N331" s="17"/>
      <c r="O331" s="97"/>
      <c r="P331" s="9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8"/>
      <c r="AP331" s="17"/>
      <c r="AQ331" s="17"/>
      <c r="AR331" s="17"/>
      <c r="AS331" s="17"/>
      <c r="AT331" s="18"/>
      <c r="AU331" s="17"/>
      <c r="AV331" s="17"/>
      <c r="AW331" s="17"/>
      <c r="AX331" s="17"/>
      <c r="AY331" s="17"/>
      <c r="AZ331" s="18"/>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99"/>
      <c r="CC331" s="99"/>
      <c r="CD331" s="99"/>
      <c r="CE331" s="100"/>
      <c r="CF331" s="100"/>
      <c r="CG331" s="17"/>
      <c r="CH331" s="93"/>
      <c r="CI331" s="93"/>
      <c r="CJ331" s="93"/>
      <c r="CK331" s="93"/>
      <c r="CL331" s="93"/>
      <c r="CM331" s="93"/>
      <c r="CN331" s="93"/>
      <c r="CO331" s="94"/>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5"/>
      <c r="EN331" s="95"/>
      <c r="EO331" s="95"/>
      <c r="EP331" s="95"/>
      <c r="EQ331" s="93"/>
      <c r="ER331" s="93"/>
      <c r="ES331" s="93"/>
      <c r="ET331" s="93"/>
      <c r="EU331" s="93"/>
    </row>
    <row r="332" spans="1:151" x14ac:dyDescent="0.25">
      <c r="A332" s="17"/>
      <c r="B332" s="17"/>
      <c r="C332" s="97"/>
      <c r="D332" s="98"/>
      <c r="E332" s="17"/>
      <c r="F332" s="17"/>
      <c r="G332" s="17"/>
      <c r="H332" s="17"/>
      <c r="I332" s="17"/>
      <c r="J332" s="97"/>
      <c r="K332" s="97"/>
      <c r="L332" s="97"/>
      <c r="M332" s="97"/>
      <c r="N332" s="17"/>
      <c r="O332" s="97"/>
      <c r="P332" s="9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8"/>
      <c r="AP332" s="17"/>
      <c r="AQ332" s="17"/>
      <c r="AR332" s="17"/>
      <c r="AS332" s="17"/>
      <c r="AT332" s="18"/>
      <c r="AU332" s="17"/>
      <c r="AV332" s="17"/>
      <c r="AW332" s="17"/>
      <c r="AX332" s="17"/>
      <c r="AY332" s="17"/>
      <c r="AZ332" s="18"/>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99"/>
      <c r="CC332" s="99"/>
      <c r="CD332" s="99"/>
      <c r="CE332" s="100"/>
      <c r="CF332" s="100"/>
      <c r="CG332" s="17"/>
      <c r="CH332" s="93"/>
      <c r="CI332" s="93"/>
      <c r="CJ332" s="93"/>
      <c r="CK332" s="93"/>
      <c r="CL332" s="93"/>
      <c r="CM332" s="93"/>
      <c r="CN332" s="93"/>
      <c r="CO332" s="94"/>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5"/>
      <c r="EN332" s="95"/>
      <c r="EO332" s="95"/>
      <c r="EP332" s="95"/>
      <c r="EQ332" s="93"/>
      <c r="ER332" s="93"/>
      <c r="ES332" s="93"/>
      <c r="ET332" s="93"/>
      <c r="EU332" s="93"/>
    </row>
    <row r="333" spans="1:151" x14ac:dyDescent="0.25">
      <c r="A333" s="17"/>
      <c r="B333" s="17"/>
      <c r="C333" s="97"/>
      <c r="D333" s="98"/>
      <c r="E333" s="17"/>
      <c r="F333" s="17"/>
      <c r="G333" s="17"/>
      <c r="H333" s="17"/>
      <c r="I333" s="17"/>
      <c r="J333" s="97"/>
      <c r="K333" s="97"/>
      <c r="L333" s="97"/>
      <c r="M333" s="97"/>
      <c r="N333" s="17"/>
      <c r="O333" s="97"/>
      <c r="P333" s="9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8"/>
      <c r="AP333" s="17"/>
      <c r="AQ333" s="17"/>
      <c r="AR333" s="17"/>
      <c r="AS333" s="17"/>
      <c r="AT333" s="18"/>
      <c r="AU333" s="17"/>
      <c r="AV333" s="17"/>
      <c r="AW333" s="17"/>
      <c r="AX333" s="17"/>
      <c r="AY333" s="17"/>
      <c r="AZ333" s="18"/>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99"/>
      <c r="CC333" s="99"/>
      <c r="CD333" s="99"/>
      <c r="CE333" s="100"/>
      <c r="CF333" s="100"/>
      <c r="CG333" s="17"/>
      <c r="CH333" s="93"/>
      <c r="CI333" s="93"/>
      <c r="CJ333" s="93"/>
      <c r="CK333" s="93"/>
      <c r="CL333" s="93"/>
      <c r="CM333" s="93"/>
      <c r="CN333" s="93"/>
      <c r="CO333" s="94"/>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5"/>
      <c r="EN333" s="95"/>
      <c r="EO333" s="95"/>
      <c r="EP333" s="95"/>
      <c r="EQ333" s="93"/>
      <c r="ER333" s="93"/>
      <c r="ES333" s="93"/>
      <c r="ET333" s="93"/>
      <c r="EU333" s="93"/>
    </row>
    <row r="334" spans="1:151" x14ac:dyDescent="0.25">
      <c r="A334" s="17"/>
      <c r="B334" s="17"/>
      <c r="C334" s="97"/>
      <c r="D334" s="98"/>
      <c r="E334" s="17"/>
      <c r="F334" s="17"/>
      <c r="G334" s="17"/>
      <c r="H334" s="17"/>
      <c r="I334" s="17"/>
      <c r="J334" s="97"/>
      <c r="K334" s="97"/>
      <c r="L334" s="97"/>
      <c r="M334" s="97"/>
      <c r="N334" s="17"/>
      <c r="O334" s="97"/>
      <c r="P334" s="9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8"/>
      <c r="AP334" s="17"/>
      <c r="AQ334" s="17"/>
      <c r="AR334" s="17"/>
      <c r="AS334" s="17"/>
      <c r="AT334" s="18"/>
      <c r="AU334" s="17"/>
      <c r="AV334" s="17"/>
      <c r="AW334" s="17"/>
      <c r="AX334" s="17"/>
      <c r="AY334" s="17"/>
      <c r="AZ334" s="18"/>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99"/>
      <c r="CC334" s="99"/>
      <c r="CD334" s="99"/>
      <c r="CE334" s="100"/>
      <c r="CF334" s="100"/>
      <c r="CG334" s="17"/>
      <c r="CH334" s="93"/>
      <c r="CI334" s="93"/>
      <c r="CJ334" s="93"/>
      <c r="CK334" s="93"/>
      <c r="CL334" s="93"/>
      <c r="CM334" s="93"/>
      <c r="CN334" s="93"/>
      <c r="CO334" s="94"/>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5"/>
      <c r="EN334" s="95"/>
      <c r="EO334" s="95"/>
      <c r="EP334" s="95"/>
      <c r="EQ334" s="93"/>
      <c r="ER334" s="93"/>
      <c r="ES334" s="93"/>
      <c r="ET334" s="93"/>
      <c r="EU334" s="93"/>
    </row>
    <row r="335" spans="1:151" x14ac:dyDescent="0.25">
      <c r="A335" s="17"/>
      <c r="B335" s="17"/>
      <c r="C335" s="97"/>
      <c r="D335" s="98"/>
      <c r="E335" s="17"/>
      <c r="F335" s="17"/>
      <c r="G335" s="17"/>
      <c r="H335" s="17"/>
      <c r="I335" s="17"/>
      <c r="J335" s="97"/>
      <c r="K335" s="97"/>
      <c r="L335" s="97"/>
      <c r="M335" s="97"/>
      <c r="N335" s="17"/>
      <c r="O335" s="97"/>
      <c r="P335" s="9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8"/>
      <c r="AP335" s="17"/>
      <c r="AQ335" s="17"/>
      <c r="AR335" s="17"/>
      <c r="AS335" s="17"/>
      <c r="AT335" s="18"/>
      <c r="AU335" s="17"/>
      <c r="AV335" s="17"/>
      <c r="AW335" s="17"/>
      <c r="AX335" s="17"/>
      <c r="AY335" s="17"/>
      <c r="AZ335" s="18"/>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99"/>
      <c r="CC335" s="99"/>
      <c r="CD335" s="99"/>
      <c r="CE335" s="100"/>
      <c r="CF335" s="100"/>
      <c r="CG335" s="17"/>
      <c r="CH335" s="93"/>
      <c r="CI335" s="93"/>
      <c r="CJ335" s="93"/>
      <c r="CK335" s="93"/>
      <c r="CL335" s="93"/>
      <c r="CM335" s="93"/>
      <c r="CN335" s="93"/>
      <c r="CO335" s="94"/>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5"/>
      <c r="EN335" s="95"/>
      <c r="EO335" s="95"/>
      <c r="EP335" s="95"/>
      <c r="EQ335" s="93"/>
      <c r="ER335" s="93"/>
      <c r="ES335" s="93"/>
      <c r="ET335" s="93"/>
      <c r="EU335" s="93"/>
    </row>
    <row r="336" spans="1:151" x14ac:dyDescent="0.25">
      <c r="A336" s="17"/>
      <c r="B336" s="17"/>
      <c r="C336" s="97"/>
      <c r="D336" s="98"/>
      <c r="E336" s="17"/>
      <c r="F336" s="17"/>
      <c r="G336" s="17"/>
      <c r="H336" s="17"/>
      <c r="I336" s="17"/>
      <c r="J336" s="97"/>
      <c r="K336" s="97"/>
      <c r="L336" s="97"/>
      <c r="M336" s="97"/>
      <c r="N336" s="17"/>
      <c r="O336" s="97"/>
      <c r="P336" s="9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8"/>
      <c r="AP336" s="17"/>
      <c r="AQ336" s="17"/>
      <c r="AR336" s="17"/>
      <c r="AS336" s="17"/>
      <c r="AT336" s="18"/>
      <c r="AU336" s="17"/>
      <c r="AV336" s="17"/>
      <c r="AW336" s="17"/>
      <c r="AX336" s="17"/>
      <c r="AY336" s="17"/>
      <c r="AZ336" s="18"/>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99"/>
      <c r="CC336" s="99"/>
      <c r="CD336" s="99"/>
      <c r="CE336" s="100"/>
      <c r="CF336" s="100"/>
      <c r="CG336" s="17"/>
      <c r="CH336" s="93"/>
      <c r="CI336" s="93"/>
      <c r="CJ336" s="93"/>
      <c r="CK336" s="93"/>
      <c r="CL336" s="93"/>
      <c r="CM336" s="93"/>
      <c r="CN336" s="93"/>
      <c r="CO336" s="94"/>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5"/>
      <c r="EN336" s="95"/>
      <c r="EO336" s="95"/>
      <c r="EP336" s="95"/>
      <c r="EQ336" s="93"/>
      <c r="ER336" s="93"/>
      <c r="ES336" s="93"/>
      <c r="ET336" s="93"/>
      <c r="EU336" s="93"/>
    </row>
    <row r="337" spans="1:151" x14ac:dyDescent="0.25">
      <c r="A337" s="17"/>
      <c r="B337" s="17"/>
      <c r="C337" s="97"/>
      <c r="D337" s="98"/>
      <c r="E337" s="17"/>
      <c r="F337" s="17"/>
      <c r="G337" s="17"/>
      <c r="H337" s="17"/>
      <c r="I337" s="17"/>
      <c r="J337" s="97"/>
      <c r="K337" s="97"/>
      <c r="L337" s="97"/>
      <c r="M337" s="97"/>
      <c r="N337" s="17"/>
      <c r="O337" s="97"/>
      <c r="P337" s="9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8"/>
      <c r="AP337" s="17"/>
      <c r="AQ337" s="17"/>
      <c r="AR337" s="17"/>
      <c r="AS337" s="17"/>
      <c r="AT337" s="18"/>
      <c r="AU337" s="17"/>
      <c r="AV337" s="17"/>
      <c r="AW337" s="17"/>
      <c r="AX337" s="17"/>
      <c r="AY337" s="17"/>
      <c r="AZ337" s="18"/>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99"/>
      <c r="CC337" s="99"/>
      <c r="CD337" s="99"/>
      <c r="CE337" s="100"/>
      <c r="CF337" s="100"/>
      <c r="CG337" s="17"/>
      <c r="CH337" s="93"/>
      <c r="CI337" s="93"/>
      <c r="CJ337" s="93"/>
      <c r="CK337" s="93"/>
      <c r="CL337" s="93"/>
      <c r="CM337" s="93"/>
      <c r="CN337" s="93"/>
      <c r="CO337" s="94"/>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5"/>
      <c r="EN337" s="95"/>
      <c r="EO337" s="95"/>
      <c r="EP337" s="95"/>
      <c r="EQ337" s="93"/>
      <c r="ER337" s="93"/>
      <c r="ES337" s="93"/>
      <c r="ET337" s="93"/>
      <c r="EU337" s="93"/>
    </row>
    <row r="338" spans="1:151" x14ac:dyDescent="0.25">
      <c r="A338" s="17"/>
      <c r="B338" s="17"/>
      <c r="C338" s="97"/>
      <c r="D338" s="98"/>
      <c r="E338" s="17"/>
      <c r="F338" s="17"/>
      <c r="G338" s="17"/>
      <c r="H338" s="17"/>
      <c r="I338" s="17"/>
      <c r="J338" s="97"/>
      <c r="K338" s="97"/>
      <c r="L338" s="97"/>
      <c r="M338" s="97"/>
      <c r="N338" s="17"/>
      <c r="O338" s="97"/>
      <c r="P338" s="9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8"/>
      <c r="AP338" s="17"/>
      <c r="AQ338" s="17"/>
      <c r="AR338" s="17"/>
      <c r="AS338" s="17"/>
      <c r="AT338" s="18"/>
      <c r="AU338" s="17"/>
      <c r="AV338" s="17"/>
      <c r="AW338" s="17"/>
      <c r="AX338" s="17"/>
      <c r="AY338" s="17"/>
      <c r="AZ338" s="18"/>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99"/>
      <c r="CC338" s="99"/>
      <c r="CD338" s="99"/>
      <c r="CE338" s="100"/>
      <c r="CF338" s="100"/>
      <c r="CG338" s="17"/>
      <c r="CH338" s="93"/>
      <c r="CI338" s="93"/>
      <c r="CJ338" s="93"/>
      <c r="CK338" s="93"/>
      <c r="CL338" s="93"/>
      <c r="CM338" s="93"/>
      <c r="CN338" s="93"/>
      <c r="CO338" s="94"/>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5"/>
      <c r="EN338" s="95"/>
      <c r="EO338" s="95"/>
      <c r="EP338" s="95"/>
      <c r="EQ338" s="93"/>
      <c r="ER338" s="93"/>
      <c r="ES338" s="93"/>
      <c r="ET338" s="93"/>
      <c r="EU338" s="93"/>
    </row>
    <row r="339" spans="1:151" x14ac:dyDescent="0.25">
      <c r="A339" s="17"/>
      <c r="B339" s="17"/>
      <c r="C339" s="97"/>
      <c r="D339" s="98"/>
      <c r="E339" s="17"/>
      <c r="F339" s="17"/>
      <c r="G339" s="17"/>
      <c r="H339" s="17"/>
      <c r="I339" s="17"/>
      <c r="J339" s="97"/>
      <c r="K339" s="97"/>
      <c r="L339" s="97"/>
      <c r="M339" s="97"/>
      <c r="N339" s="17"/>
      <c r="O339" s="97"/>
      <c r="P339" s="9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8"/>
      <c r="AP339" s="17"/>
      <c r="AQ339" s="17"/>
      <c r="AR339" s="17"/>
      <c r="AS339" s="17"/>
      <c r="AT339" s="18"/>
      <c r="AU339" s="17"/>
      <c r="AV339" s="17"/>
      <c r="AW339" s="17"/>
      <c r="AX339" s="17"/>
      <c r="AY339" s="17"/>
      <c r="AZ339" s="18"/>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99"/>
      <c r="CC339" s="99"/>
      <c r="CD339" s="99"/>
      <c r="CE339" s="100"/>
      <c r="CF339" s="100"/>
      <c r="CG339" s="17"/>
      <c r="CH339" s="93"/>
      <c r="CI339" s="93"/>
      <c r="CJ339" s="93"/>
      <c r="CK339" s="93"/>
      <c r="CL339" s="93"/>
      <c r="CM339" s="93"/>
      <c r="CN339" s="93"/>
      <c r="CO339" s="94"/>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5"/>
      <c r="EN339" s="95"/>
      <c r="EO339" s="95"/>
      <c r="EP339" s="95"/>
      <c r="EQ339" s="93"/>
      <c r="ER339" s="93"/>
      <c r="ES339" s="93"/>
      <c r="ET339" s="93"/>
      <c r="EU339" s="93"/>
    </row>
    <row r="340" spans="1:151" x14ac:dyDescent="0.25">
      <c r="A340" s="17"/>
      <c r="B340" s="17"/>
      <c r="C340" s="97"/>
      <c r="D340" s="98"/>
      <c r="E340" s="17"/>
      <c r="F340" s="17"/>
      <c r="G340" s="17"/>
      <c r="H340" s="17"/>
      <c r="I340" s="17"/>
      <c r="J340" s="97"/>
      <c r="K340" s="97"/>
      <c r="L340" s="97"/>
      <c r="M340" s="97"/>
      <c r="N340" s="17"/>
      <c r="O340" s="97"/>
      <c r="P340" s="9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8"/>
      <c r="AP340" s="17"/>
      <c r="AQ340" s="17"/>
      <c r="AR340" s="17"/>
      <c r="AS340" s="17"/>
      <c r="AT340" s="18"/>
      <c r="AU340" s="17"/>
      <c r="AV340" s="17"/>
      <c r="AW340" s="17"/>
      <c r="AX340" s="17"/>
      <c r="AY340" s="17"/>
      <c r="AZ340" s="18"/>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99"/>
      <c r="CC340" s="99"/>
      <c r="CD340" s="99"/>
      <c r="CE340" s="100"/>
      <c r="CF340" s="100"/>
      <c r="CG340" s="17"/>
      <c r="CH340" s="93"/>
      <c r="CI340" s="93"/>
      <c r="CJ340" s="93"/>
      <c r="CK340" s="93"/>
      <c r="CL340" s="93"/>
      <c r="CM340" s="93"/>
      <c r="CN340" s="93"/>
      <c r="CO340" s="94"/>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5"/>
      <c r="EN340" s="95"/>
      <c r="EO340" s="95"/>
      <c r="EP340" s="95"/>
      <c r="EQ340" s="93"/>
      <c r="ER340" s="93"/>
      <c r="ES340" s="93"/>
      <c r="ET340" s="93"/>
      <c r="EU340" s="93"/>
    </row>
    <row r="341" spans="1:151" x14ac:dyDescent="0.25">
      <c r="A341" s="17"/>
      <c r="B341" s="17"/>
      <c r="C341" s="97"/>
      <c r="D341" s="98"/>
      <c r="E341" s="17"/>
      <c r="F341" s="17"/>
      <c r="G341" s="17"/>
      <c r="H341" s="17"/>
      <c r="I341" s="17"/>
      <c r="J341" s="97"/>
      <c r="K341" s="97"/>
      <c r="L341" s="97"/>
      <c r="M341" s="97"/>
      <c r="N341" s="17"/>
      <c r="O341" s="97"/>
      <c r="P341" s="9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8"/>
      <c r="AP341" s="17"/>
      <c r="AQ341" s="17"/>
      <c r="AR341" s="17"/>
      <c r="AS341" s="17"/>
      <c r="AT341" s="18"/>
      <c r="AU341" s="17"/>
      <c r="AV341" s="17"/>
      <c r="AW341" s="17"/>
      <c r="AX341" s="17"/>
      <c r="AY341" s="17"/>
      <c r="AZ341" s="18"/>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99"/>
      <c r="CC341" s="99"/>
      <c r="CD341" s="99"/>
      <c r="CE341" s="100"/>
      <c r="CF341" s="100"/>
      <c r="CG341" s="17"/>
      <c r="CH341" s="93"/>
      <c r="CI341" s="93"/>
      <c r="CJ341" s="93"/>
      <c r="CK341" s="93"/>
      <c r="CL341" s="93"/>
      <c r="CM341" s="93"/>
      <c r="CN341" s="93"/>
      <c r="CO341" s="94"/>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5"/>
      <c r="EN341" s="95"/>
      <c r="EO341" s="95"/>
      <c r="EP341" s="95"/>
      <c r="EQ341" s="93"/>
      <c r="ER341" s="93"/>
      <c r="ES341" s="93"/>
      <c r="ET341" s="93"/>
      <c r="EU341" s="93"/>
    </row>
    <row r="342" spans="1:151" x14ac:dyDescent="0.25">
      <c r="A342" s="17"/>
      <c r="B342" s="17"/>
      <c r="C342" s="97"/>
      <c r="D342" s="98"/>
      <c r="E342" s="17"/>
      <c r="F342" s="17"/>
      <c r="G342" s="17"/>
      <c r="H342" s="17"/>
      <c r="I342" s="17"/>
      <c r="J342" s="97"/>
      <c r="K342" s="97"/>
      <c r="L342" s="97"/>
      <c r="M342" s="97"/>
      <c r="N342" s="17"/>
      <c r="O342" s="97"/>
      <c r="P342" s="9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8"/>
      <c r="AP342" s="17"/>
      <c r="AQ342" s="17"/>
      <c r="AR342" s="17"/>
      <c r="AS342" s="17"/>
      <c r="AT342" s="18"/>
      <c r="AU342" s="17"/>
      <c r="AV342" s="17"/>
      <c r="AW342" s="17"/>
      <c r="AX342" s="17"/>
      <c r="AY342" s="17"/>
      <c r="AZ342" s="18"/>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99"/>
      <c r="CC342" s="99"/>
      <c r="CD342" s="99"/>
      <c r="CE342" s="100"/>
      <c r="CF342" s="100"/>
      <c r="CG342" s="17"/>
      <c r="CH342" s="93"/>
      <c r="CI342" s="93"/>
      <c r="CJ342" s="93"/>
      <c r="CK342" s="93"/>
      <c r="CL342" s="93"/>
      <c r="CM342" s="93"/>
      <c r="CN342" s="93"/>
      <c r="CO342" s="94"/>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5"/>
      <c r="EN342" s="95"/>
      <c r="EO342" s="95"/>
      <c r="EP342" s="95"/>
      <c r="EQ342" s="93"/>
      <c r="ER342" s="93"/>
      <c r="ES342" s="93"/>
      <c r="ET342" s="93"/>
      <c r="EU342" s="93"/>
    </row>
    <row r="343" spans="1:151" x14ac:dyDescent="0.25">
      <c r="A343" s="17"/>
      <c r="B343" s="17"/>
      <c r="C343" s="97"/>
      <c r="D343" s="98"/>
      <c r="E343" s="17"/>
      <c r="F343" s="17"/>
      <c r="G343" s="17"/>
      <c r="H343" s="17"/>
      <c r="I343" s="17"/>
      <c r="J343" s="97"/>
      <c r="K343" s="97"/>
      <c r="L343" s="97"/>
      <c r="M343" s="97"/>
      <c r="N343" s="17"/>
      <c r="O343" s="97"/>
      <c r="P343" s="9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8"/>
      <c r="AP343" s="17"/>
      <c r="AQ343" s="17"/>
      <c r="AR343" s="17"/>
      <c r="AS343" s="17"/>
      <c r="AT343" s="18"/>
      <c r="AU343" s="17"/>
      <c r="AV343" s="17"/>
      <c r="AW343" s="17"/>
      <c r="AX343" s="17"/>
      <c r="AY343" s="17"/>
      <c r="AZ343" s="18"/>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99"/>
      <c r="CC343" s="99"/>
      <c r="CD343" s="99"/>
      <c r="CE343" s="100"/>
      <c r="CF343" s="100"/>
      <c r="CG343" s="17"/>
      <c r="CH343" s="93"/>
      <c r="CI343" s="93"/>
      <c r="CJ343" s="93"/>
      <c r="CK343" s="93"/>
      <c r="CL343" s="93"/>
      <c r="CM343" s="93"/>
      <c r="CN343" s="93"/>
      <c r="CO343" s="94"/>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5"/>
      <c r="EN343" s="95"/>
      <c r="EO343" s="95"/>
      <c r="EP343" s="95"/>
      <c r="EQ343" s="93"/>
      <c r="ER343" s="93"/>
      <c r="ES343" s="93"/>
      <c r="ET343" s="93"/>
      <c r="EU343" s="93"/>
    </row>
    <row r="344" spans="1:151" x14ac:dyDescent="0.25">
      <c r="A344" s="17"/>
      <c r="B344" s="17"/>
      <c r="C344" s="97"/>
      <c r="D344" s="98"/>
      <c r="E344" s="17"/>
      <c r="F344" s="17"/>
      <c r="G344" s="17"/>
      <c r="H344" s="17"/>
      <c r="I344" s="17"/>
      <c r="J344" s="97"/>
      <c r="K344" s="97"/>
      <c r="L344" s="97"/>
      <c r="M344" s="97"/>
      <c r="N344" s="17"/>
      <c r="O344" s="97"/>
      <c r="P344" s="9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8"/>
      <c r="AP344" s="17"/>
      <c r="AQ344" s="17"/>
      <c r="AR344" s="17"/>
      <c r="AS344" s="17"/>
      <c r="AT344" s="18"/>
      <c r="AU344" s="17"/>
      <c r="AV344" s="17"/>
      <c r="AW344" s="17"/>
      <c r="AX344" s="17"/>
      <c r="AY344" s="17"/>
      <c r="AZ344" s="18"/>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99"/>
      <c r="CC344" s="99"/>
      <c r="CD344" s="99"/>
      <c r="CE344" s="100"/>
      <c r="CF344" s="100"/>
      <c r="CG344" s="17"/>
      <c r="CH344" s="93"/>
      <c r="CI344" s="93"/>
      <c r="CJ344" s="93"/>
      <c r="CK344" s="93"/>
      <c r="CL344" s="93"/>
      <c r="CM344" s="93"/>
      <c r="CN344" s="93"/>
      <c r="CO344" s="94"/>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5"/>
      <c r="EN344" s="95"/>
      <c r="EO344" s="95"/>
      <c r="EP344" s="95"/>
      <c r="EQ344" s="93"/>
      <c r="ER344" s="93"/>
      <c r="ES344" s="93"/>
      <c r="ET344" s="93"/>
      <c r="EU344" s="93"/>
    </row>
    <row r="345" spans="1:151" x14ac:dyDescent="0.25">
      <c r="A345" s="17"/>
      <c r="B345" s="17"/>
      <c r="C345" s="97"/>
      <c r="D345" s="98"/>
      <c r="E345" s="17"/>
      <c r="F345" s="17"/>
      <c r="G345" s="17"/>
      <c r="H345" s="17"/>
      <c r="I345" s="17"/>
      <c r="J345" s="97"/>
      <c r="K345" s="97"/>
      <c r="L345" s="97"/>
      <c r="M345" s="97"/>
      <c r="N345" s="17"/>
      <c r="O345" s="97"/>
      <c r="P345" s="9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8"/>
      <c r="AP345" s="17"/>
      <c r="AQ345" s="17"/>
      <c r="AR345" s="17"/>
      <c r="AS345" s="17"/>
      <c r="AT345" s="18"/>
      <c r="AU345" s="17"/>
      <c r="AV345" s="17"/>
      <c r="AW345" s="17"/>
      <c r="AX345" s="17"/>
      <c r="AY345" s="17"/>
      <c r="AZ345" s="18"/>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99"/>
      <c r="CC345" s="99"/>
      <c r="CD345" s="99"/>
      <c r="CE345" s="100"/>
      <c r="CF345" s="100"/>
      <c r="CG345" s="17"/>
      <c r="CH345" s="93"/>
      <c r="CI345" s="93"/>
      <c r="CJ345" s="93"/>
      <c r="CK345" s="93"/>
      <c r="CL345" s="93"/>
      <c r="CM345" s="93"/>
      <c r="CN345" s="93"/>
      <c r="CO345" s="94"/>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5"/>
      <c r="EN345" s="95"/>
      <c r="EO345" s="95"/>
      <c r="EP345" s="95"/>
      <c r="EQ345" s="93"/>
      <c r="ER345" s="93"/>
      <c r="ES345" s="93"/>
      <c r="ET345" s="93"/>
      <c r="EU345" s="93"/>
    </row>
    <row r="346" spans="1:151" x14ac:dyDescent="0.25">
      <c r="A346" s="17"/>
      <c r="B346" s="17"/>
      <c r="C346" s="97"/>
      <c r="D346" s="98"/>
      <c r="E346" s="17"/>
      <c r="F346" s="17"/>
      <c r="G346" s="17"/>
      <c r="H346" s="17"/>
      <c r="I346" s="17"/>
      <c r="J346" s="97"/>
      <c r="K346" s="97"/>
      <c r="L346" s="97"/>
      <c r="M346" s="97"/>
      <c r="N346" s="17"/>
      <c r="O346" s="97"/>
      <c r="P346" s="9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8"/>
      <c r="AP346" s="17"/>
      <c r="AQ346" s="17"/>
      <c r="AR346" s="17"/>
      <c r="AS346" s="17"/>
      <c r="AT346" s="18"/>
      <c r="AU346" s="17"/>
      <c r="AV346" s="17"/>
      <c r="AW346" s="17"/>
      <c r="AX346" s="17"/>
      <c r="AY346" s="17"/>
      <c r="AZ346" s="18"/>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99"/>
      <c r="CC346" s="99"/>
      <c r="CD346" s="99"/>
      <c r="CE346" s="100"/>
      <c r="CF346" s="100"/>
      <c r="CG346" s="17"/>
      <c r="CH346" s="93"/>
      <c r="CI346" s="93"/>
      <c r="CJ346" s="93"/>
      <c r="CK346" s="93"/>
      <c r="CL346" s="93"/>
      <c r="CM346" s="93"/>
      <c r="CN346" s="93"/>
      <c r="CO346" s="94"/>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5"/>
      <c r="EN346" s="95"/>
      <c r="EO346" s="95"/>
      <c r="EP346" s="95"/>
      <c r="EQ346" s="93"/>
      <c r="ER346" s="93"/>
      <c r="ES346" s="93"/>
      <c r="ET346" s="93"/>
      <c r="EU346" s="93"/>
    </row>
    <row r="347" spans="1:151" x14ac:dyDescent="0.25">
      <c r="A347" s="17"/>
      <c r="B347" s="17"/>
      <c r="C347" s="97"/>
      <c r="D347" s="98"/>
      <c r="E347" s="17"/>
      <c r="F347" s="17"/>
      <c r="G347" s="17"/>
      <c r="H347" s="17"/>
      <c r="I347" s="17"/>
      <c r="J347" s="97"/>
      <c r="K347" s="97"/>
      <c r="L347" s="97"/>
      <c r="M347" s="97"/>
      <c r="N347" s="17"/>
      <c r="O347" s="97"/>
      <c r="P347" s="9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8"/>
      <c r="AP347" s="17"/>
      <c r="AQ347" s="17"/>
      <c r="AR347" s="17"/>
      <c r="AS347" s="17"/>
      <c r="AT347" s="18"/>
      <c r="AU347" s="17"/>
      <c r="AV347" s="17"/>
      <c r="AW347" s="17"/>
      <c r="AX347" s="17"/>
      <c r="AY347" s="17"/>
      <c r="AZ347" s="18"/>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99"/>
      <c r="CC347" s="99"/>
      <c r="CD347" s="99"/>
      <c r="CE347" s="100"/>
      <c r="CF347" s="100"/>
      <c r="CG347" s="17"/>
      <c r="CH347" s="93"/>
      <c r="CI347" s="93"/>
      <c r="CJ347" s="93"/>
      <c r="CK347" s="93"/>
      <c r="CL347" s="93"/>
      <c r="CM347" s="93"/>
      <c r="CN347" s="93"/>
      <c r="CO347" s="94"/>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5"/>
      <c r="EN347" s="95"/>
      <c r="EO347" s="95"/>
      <c r="EP347" s="95"/>
      <c r="EQ347" s="93"/>
      <c r="ER347" s="93"/>
      <c r="ES347" s="93"/>
      <c r="ET347" s="93"/>
      <c r="EU347" s="93"/>
    </row>
    <row r="348" spans="1:151" x14ac:dyDescent="0.25">
      <c r="A348" s="17"/>
      <c r="B348" s="17"/>
      <c r="C348" s="97"/>
      <c r="D348" s="98"/>
      <c r="E348" s="17"/>
      <c r="F348" s="17"/>
      <c r="G348" s="17"/>
      <c r="H348" s="17"/>
      <c r="I348" s="17"/>
      <c r="J348" s="97"/>
      <c r="K348" s="97"/>
      <c r="L348" s="97"/>
      <c r="M348" s="97"/>
      <c r="N348" s="17"/>
      <c r="O348" s="97"/>
      <c r="P348" s="9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8"/>
      <c r="AP348" s="17"/>
      <c r="AQ348" s="17"/>
      <c r="AR348" s="17"/>
      <c r="AS348" s="17"/>
      <c r="AT348" s="18"/>
      <c r="AU348" s="17"/>
      <c r="AV348" s="17"/>
      <c r="AW348" s="17"/>
      <c r="AX348" s="17"/>
      <c r="AY348" s="17"/>
      <c r="AZ348" s="18"/>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99"/>
      <c r="CC348" s="99"/>
      <c r="CD348" s="99"/>
      <c r="CE348" s="100"/>
      <c r="CF348" s="100"/>
      <c r="CG348" s="17"/>
      <c r="CH348" s="93"/>
      <c r="CI348" s="93"/>
      <c r="CJ348" s="93"/>
      <c r="CK348" s="93"/>
      <c r="CL348" s="93"/>
      <c r="CM348" s="93"/>
      <c r="CN348" s="93"/>
      <c r="CO348" s="94"/>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5"/>
      <c r="EN348" s="95"/>
      <c r="EO348" s="95"/>
      <c r="EP348" s="95"/>
      <c r="EQ348" s="93"/>
      <c r="ER348" s="93"/>
      <c r="ES348" s="93"/>
      <c r="ET348" s="93"/>
      <c r="EU348" s="93"/>
    </row>
    <row r="349" spans="1:151" x14ac:dyDescent="0.25">
      <c r="A349" s="17"/>
      <c r="B349" s="17"/>
      <c r="C349" s="97"/>
      <c r="D349" s="98"/>
      <c r="E349" s="17"/>
      <c r="F349" s="17"/>
      <c r="G349" s="17"/>
      <c r="H349" s="17"/>
      <c r="I349" s="17"/>
      <c r="J349" s="97"/>
      <c r="K349" s="97"/>
      <c r="L349" s="97"/>
      <c r="M349" s="97"/>
      <c r="N349" s="17"/>
      <c r="O349" s="97"/>
      <c r="P349" s="9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8"/>
      <c r="AP349" s="17"/>
      <c r="AQ349" s="17"/>
      <c r="AR349" s="17"/>
      <c r="AS349" s="17"/>
      <c r="AT349" s="18"/>
      <c r="AU349" s="17"/>
      <c r="AV349" s="17"/>
      <c r="AW349" s="17"/>
      <c r="AX349" s="17"/>
      <c r="AY349" s="17"/>
      <c r="AZ349" s="18"/>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99"/>
      <c r="CC349" s="99"/>
      <c r="CD349" s="99"/>
      <c r="CE349" s="100"/>
      <c r="CF349" s="100"/>
      <c r="CG349" s="17"/>
      <c r="CH349" s="93"/>
      <c r="CI349" s="93"/>
      <c r="CJ349" s="93"/>
      <c r="CK349" s="93"/>
      <c r="CL349" s="93"/>
      <c r="CM349" s="93"/>
      <c r="CN349" s="93"/>
      <c r="CO349" s="94"/>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5"/>
      <c r="EN349" s="95"/>
      <c r="EO349" s="95"/>
      <c r="EP349" s="95"/>
      <c r="EQ349" s="93"/>
      <c r="ER349" s="93"/>
      <c r="ES349" s="93"/>
      <c r="ET349" s="93"/>
      <c r="EU349" s="93"/>
    </row>
    <row r="350" spans="1:151" x14ac:dyDescent="0.25">
      <c r="A350" s="17"/>
      <c r="B350" s="17"/>
      <c r="C350" s="97"/>
      <c r="D350" s="98"/>
      <c r="E350" s="17"/>
      <c r="F350" s="17"/>
      <c r="G350" s="17"/>
      <c r="H350" s="17"/>
      <c r="I350" s="17"/>
      <c r="J350" s="97"/>
      <c r="K350" s="97"/>
      <c r="L350" s="97"/>
      <c r="M350" s="97"/>
      <c r="N350" s="17"/>
      <c r="O350" s="97"/>
      <c r="P350" s="9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8"/>
      <c r="AP350" s="17"/>
      <c r="AQ350" s="17"/>
      <c r="AR350" s="17"/>
      <c r="AS350" s="17"/>
      <c r="AT350" s="18"/>
      <c r="AU350" s="17"/>
      <c r="AV350" s="17"/>
      <c r="AW350" s="17"/>
      <c r="AX350" s="17"/>
      <c r="AY350" s="17"/>
      <c r="AZ350" s="18"/>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99"/>
      <c r="CC350" s="99"/>
      <c r="CD350" s="99"/>
      <c r="CE350" s="100"/>
      <c r="CF350" s="100"/>
      <c r="CG350" s="17"/>
      <c r="CH350" s="93"/>
      <c r="CI350" s="93"/>
      <c r="CJ350" s="93"/>
      <c r="CK350" s="93"/>
      <c r="CL350" s="93"/>
      <c r="CM350" s="93"/>
      <c r="CN350" s="93"/>
      <c r="CO350" s="94"/>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5"/>
      <c r="EN350" s="95"/>
      <c r="EO350" s="95"/>
      <c r="EP350" s="95"/>
      <c r="EQ350" s="93"/>
      <c r="ER350" s="93"/>
      <c r="ES350" s="93"/>
      <c r="ET350" s="93"/>
      <c r="EU350" s="93"/>
    </row>
    <row r="351" spans="1:151" x14ac:dyDescent="0.25">
      <c r="A351" s="17"/>
      <c r="B351" s="17"/>
      <c r="C351" s="97"/>
      <c r="D351" s="98"/>
      <c r="E351" s="17"/>
      <c r="F351" s="17"/>
      <c r="G351" s="17"/>
      <c r="H351" s="17"/>
      <c r="I351" s="17"/>
      <c r="J351" s="97"/>
      <c r="K351" s="97"/>
      <c r="L351" s="97"/>
      <c r="M351" s="97"/>
      <c r="N351" s="17"/>
      <c r="O351" s="97"/>
      <c r="P351" s="9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8"/>
      <c r="AP351" s="17"/>
      <c r="AQ351" s="17"/>
      <c r="AR351" s="17"/>
      <c r="AS351" s="17"/>
      <c r="AT351" s="18"/>
      <c r="AU351" s="17"/>
      <c r="AV351" s="17"/>
      <c r="AW351" s="17"/>
      <c r="AX351" s="17"/>
      <c r="AY351" s="17"/>
      <c r="AZ351" s="18"/>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99"/>
      <c r="CC351" s="99"/>
      <c r="CD351" s="99"/>
      <c r="CE351" s="100"/>
      <c r="CF351" s="100"/>
      <c r="CG351" s="17"/>
      <c r="CH351" s="93"/>
      <c r="CI351" s="93"/>
      <c r="CJ351" s="93"/>
      <c r="CK351" s="93"/>
      <c r="CL351" s="93"/>
      <c r="CM351" s="93"/>
      <c r="CN351" s="93"/>
      <c r="CO351" s="94"/>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5"/>
      <c r="EN351" s="95"/>
      <c r="EO351" s="95"/>
      <c r="EP351" s="95"/>
      <c r="EQ351" s="93"/>
      <c r="ER351" s="93"/>
      <c r="ES351" s="93"/>
      <c r="ET351" s="93"/>
      <c r="EU351" s="93"/>
    </row>
    <row r="352" spans="1:151" x14ac:dyDescent="0.25">
      <c r="A352" s="17"/>
      <c r="B352" s="17"/>
      <c r="C352" s="97"/>
      <c r="D352" s="98"/>
      <c r="E352" s="17"/>
      <c r="F352" s="17"/>
      <c r="G352" s="17"/>
      <c r="H352" s="17"/>
      <c r="I352" s="17"/>
      <c r="J352" s="97"/>
      <c r="K352" s="97"/>
      <c r="L352" s="97"/>
      <c r="M352" s="97"/>
      <c r="N352" s="17"/>
      <c r="O352" s="97"/>
      <c r="P352" s="9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8"/>
      <c r="AP352" s="17"/>
      <c r="AQ352" s="17"/>
      <c r="AR352" s="17"/>
      <c r="AS352" s="17"/>
      <c r="AT352" s="18"/>
      <c r="AU352" s="17"/>
      <c r="AV352" s="17"/>
      <c r="AW352" s="17"/>
      <c r="AX352" s="17"/>
      <c r="AY352" s="17"/>
      <c r="AZ352" s="18"/>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99"/>
      <c r="CC352" s="99"/>
      <c r="CD352" s="99"/>
      <c r="CE352" s="100"/>
      <c r="CF352" s="100"/>
      <c r="CG352" s="17"/>
      <c r="CH352" s="93"/>
      <c r="CI352" s="93"/>
      <c r="CJ352" s="93"/>
      <c r="CK352" s="93"/>
      <c r="CL352" s="93"/>
      <c r="CM352" s="93"/>
      <c r="CN352" s="93"/>
      <c r="CO352" s="94"/>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5"/>
      <c r="EN352" s="95"/>
      <c r="EO352" s="95"/>
      <c r="EP352" s="95"/>
      <c r="EQ352" s="93"/>
      <c r="ER352" s="93"/>
      <c r="ES352" s="93"/>
      <c r="ET352" s="93"/>
      <c r="EU352" s="93"/>
    </row>
    <row r="353" spans="1:151" x14ac:dyDescent="0.25">
      <c r="A353" s="17"/>
      <c r="B353" s="17"/>
      <c r="C353" s="97"/>
      <c r="D353" s="98"/>
      <c r="E353" s="17"/>
      <c r="F353" s="17"/>
      <c r="G353" s="17"/>
      <c r="H353" s="17"/>
      <c r="I353" s="17"/>
      <c r="J353" s="97"/>
      <c r="K353" s="97"/>
      <c r="L353" s="97"/>
      <c r="M353" s="97"/>
      <c r="N353" s="17"/>
      <c r="O353" s="97"/>
      <c r="P353" s="9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8"/>
      <c r="AP353" s="17"/>
      <c r="AQ353" s="17"/>
      <c r="AR353" s="17"/>
      <c r="AS353" s="17"/>
      <c r="AT353" s="18"/>
      <c r="AU353" s="17"/>
      <c r="AV353" s="17"/>
      <c r="AW353" s="17"/>
      <c r="AX353" s="17"/>
      <c r="AY353" s="17"/>
      <c r="AZ353" s="18"/>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99"/>
      <c r="CC353" s="99"/>
      <c r="CD353" s="99"/>
      <c r="CE353" s="100"/>
      <c r="CF353" s="100"/>
      <c r="CG353" s="17"/>
      <c r="CH353" s="93"/>
      <c r="CI353" s="93"/>
      <c r="CJ353" s="93"/>
      <c r="CK353" s="93"/>
      <c r="CL353" s="93"/>
      <c r="CM353" s="93"/>
      <c r="CN353" s="93"/>
      <c r="CO353" s="94"/>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5"/>
      <c r="EN353" s="95"/>
      <c r="EO353" s="95"/>
      <c r="EP353" s="95"/>
      <c r="EQ353" s="93"/>
      <c r="ER353" s="93"/>
      <c r="ES353" s="93"/>
      <c r="ET353" s="93"/>
      <c r="EU353" s="93"/>
    </row>
    <row r="354" spans="1:151" x14ac:dyDescent="0.25">
      <c r="A354" s="17"/>
      <c r="B354" s="17"/>
      <c r="C354" s="97"/>
      <c r="D354" s="98"/>
      <c r="E354" s="17"/>
      <c r="F354" s="17"/>
      <c r="G354" s="17"/>
      <c r="H354" s="17"/>
      <c r="I354" s="17"/>
      <c r="J354" s="97"/>
      <c r="K354" s="97"/>
      <c r="L354" s="97"/>
      <c r="M354" s="97"/>
      <c r="N354" s="17"/>
      <c r="O354" s="97"/>
      <c r="P354" s="9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8"/>
      <c r="AP354" s="17"/>
      <c r="AQ354" s="17"/>
      <c r="AR354" s="17"/>
      <c r="AS354" s="17"/>
      <c r="AT354" s="18"/>
      <c r="AU354" s="17"/>
      <c r="AV354" s="17"/>
      <c r="AW354" s="17"/>
      <c r="AX354" s="17"/>
      <c r="AY354" s="17"/>
      <c r="AZ354" s="18"/>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99"/>
      <c r="CC354" s="99"/>
      <c r="CD354" s="99"/>
      <c r="CE354" s="100"/>
      <c r="CF354" s="100"/>
      <c r="CG354" s="17"/>
      <c r="CH354" s="93"/>
      <c r="CI354" s="93"/>
      <c r="CJ354" s="93"/>
      <c r="CK354" s="93"/>
      <c r="CL354" s="93"/>
      <c r="CM354" s="93"/>
      <c r="CN354" s="93"/>
      <c r="CO354" s="94"/>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5"/>
      <c r="EN354" s="95"/>
      <c r="EO354" s="95"/>
      <c r="EP354" s="95"/>
      <c r="EQ354" s="93"/>
      <c r="ER354" s="93"/>
      <c r="ES354" s="93"/>
      <c r="ET354" s="93"/>
      <c r="EU354" s="93"/>
    </row>
    <row r="355" spans="1:151" x14ac:dyDescent="0.25">
      <c r="A355" s="17"/>
      <c r="B355" s="17"/>
      <c r="C355" s="97"/>
      <c r="D355" s="98"/>
      <c r="E355" s="17"/>
      <c r="F355" s="17"/>
      <c r="G355" s="17"/>
      <c r="H355" s="17"/>
      <c r="I355" s="17"/>
      <c r="J355" s="97"/>
      <c r="K355" s="97"/>
      <c r="L355" s="97"/>
      <c r="M355" s="97"/>
      <c r="N355" s="17"/>
      <c r="O355" s="97"/>
      <c r="P355" s="9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8"/>
      <c r="AP355" s="17"/>
      <c r="AQ355" s="17"/>
      <c r="AR355" s="17"/>
      <c r="AS355" s="17"/>
      <c r="AT355" s="18"/>
      <c r="AU355" s="17"/>
      <c r="AV355" s="17"/>
      <c r="AW355" s="17"/>
      <c r="AX355" s="17"/>
      <c r="AY355" s="17"/>
      <c r="AZ355" s="18"/>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99"/>
      <c r="CC355" s="99"/>
      <c r="CD355" s="99"/>
      <c r="CE355" s="100"/>
      <c r="CF355" s="100"/>
      <c r="CG355" s="17"/>
      <c r="CH355" s="93"/>
      <c r="CI355" s="93"/>
      <c r="CJ355" s="93"/>
      <c r="CK355" s="93"/>
      <c r="CL355" s="93"/>
      <c r="CM355" s="93"/>
      <c r="CN355" s="93"/>
      <c r="CO355" s="94"/>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5"/>
      <c r="EN355" s="95"/>
      <c r="EO355" s="95"/>
      <c r="EP355" s="95"/>
      <c r="EQ355" s="93"/>
      <c r="ER355" s="93"/>
      <c r="ES355" s="93"/>
      <c r="ET355" s="93"/>
      <c r="EU355" s="93"/>
    </row>
    <row r="356" spans="1:151" x14ac:dyDescent="0.25">
      <c r="A356" s="17"/>
      <c r="B356" s="17"/>
      <c r="C356" s="97"/>
      <c r="D356" s="98"/>
      <c r="E356" s="17"/>
      <c r="F356" s="17"/>
      <c r="G356" s="17"/>
      <c r="H356" s="17"/>
      <c r="I356" s="17"/>
      <c r="J356" s="97"/>
      <c r="K356" s="97"/>
      <c r="L356" s="97"/>
      <c r="M356" s="97"/>
      <c r="N356" s="17"/>
      <c r="O356" s="97"/>
      <c r="P356" s="9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8"/>
      <c r="AP356" s="17"/>
      <c r="AQ356" s="17"/>
      <c r="AR356" s="17"/>
      <c r="AS356" s="17"/>
      <c r="AT356" s="18"/>
      <c r="AU356" s="17"/>
      <c r="AV356" s="17"/>
      <c r="AW356" s="17"/>
      <c r="AX356" s="17"/>
      <c r="AY356" s="17"/>
      <c r="AZ356" s="18"/>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99"/>
      <c r="CC356" s="99"/>
      <c r="CD356" s="99"/>
      <c r="CE356" s="100"/>
      <c r="CF356" s="100"/>
      <c r="CG356" s="17"/>
      <c r="CH356" s="93"/>
      <c r="CI356" s="93"/>
      <c r="CJ356" s="93"/>
      <c r="CK356" s="93"/>
      <c r="CL356" s="93"/>
      <c r="CM356" s="93"/>
      <c r="CN356" s="93"/>
      <c r="CO356" s="94"/>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5"/>
      <c r="EN356" s="95"/>
      <c r="EO356" s="95"/>
      <c r="EP356" s="95"/>
      <c r="EQ356" s="93"/>
      <c r="ER356" s="93"/>
      <c r="ES356" s="93"/>
      <c r="ET356" s="93"/>
      <c r="EU356" s="93"/>
    </row>
    <row r="357" spans="1:151" x14ac:dyDescent="0.25">
      <c r="A357" s="17"/>
      <c r="B357" s="17"/>
      <c r="C357" s="97"/>
      <c r="D357" s="98"/>
      <c r="E357" s="17"/>
      <c r="F357" s="17"/>
      <c r="G357" s="17"/>
      <c r="H357" s="17"/>
      <c r="I357" s="17"/>
      <c r="J357" s="97"/>
      <c r="K357" s="97"/>
      <c r="L357" s="97"/>
      <c r="M357" s="97"/>
      <c r="N357" s="17"/>
      <c r="O357" s="97"/>
      <c r="P357" s="9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8"/>
      <c r="AP357" s="17"/>
      <c r="AQ357" s="17"/>
      <c r="AR357" s="17"/>
      <c r="AS357" s="17"/>
      <c r="AT357" s="18"/>
      <c r="AU357" s="17"/>
      <c r="AV357" s="17"/>
      <c r="AW357" s="17"/>
      <c r="AX357" s="17"/>
      <c r="AY357" s="17"/>
      <c r="AZ357" s="18"/>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99"/>
      <c r="CC357" s="99"/>
      <c r="CD357" s="99"/>
      <c r="CE357" s="100"/>
      <c r="CF357" s="100"/>
      <c r="CG357" s="17"/>
      <c r="CH357" s="93"/>
      <c r="CI357" s="93"/>
      <c r="CJ357" s="93"/>
      <c r="CK357" s="93"/>
      <c r="CL357" s="93"/>
      <c r="CM357" s="93"/>
      <c r="CN357" s="93"/>
      <c r="CO357" s="94"/>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5"/>
      <c r="EN357" s="95"/>
      <c r="EO357" s="95"/>
      <c r="EP357" s="95"/>
      <c r="EQ357" s="93"/>
      <c r="ER357" s="93"/>
      <c r="ES357" s="93"/>
      <c r="ET357" s="93"/>
      <c r="EU357" s="93"/>
    </row>
    <row r="358" spans="1:151" x14ac:dyDescent="0.25">
      <c r="A358" s="17"/>
      <c r="B358" s="17"/>
      <c r="C358" s="97"/>
      <c r="D358" s="98"/>
      <c r="E358" s="17"/>
      <c r="F358" s="17"/>
      <c r="G358" s="17"/>
      <c r="H358" s="17"/>
      <c r="I358" s="17"/>
      <c r="J358" s="97"/>
      <c r="K358" s="97"/>
      <c r="L358" s="97"/>
      <c r="M358" s="97"/>
      <c r="N358" s="17"/>
      <c r="O358" s="97"/>
      <c r="P358" s="9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8"/>
      <c r="AP358" s="17"/>
      <c r="AQ358" s="17"/>
      <c r="AR358" s="17"/>
      <c r="AS358" s="17"/>
      <c r="AT358" s="18"/>
      <c r="AU358" s="17"/>
      <c r="AV358" s="17"/>
      <c r="AW358" s="17"/>
      <c r="AX358" s="17"/>
      <c r="AY358" s="17"/>
      <c r="AZ358" s="18"/>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99"/>
      <c r="CC358" s="99"/>
      <c r="CD358" s="99"/>
      <c r="CE358" s="100"/>
      <c r="CF358" s="100"/>
      <c r="CG358" s="17"/>
      <c r="CH358" s="93"/>
      <c r="CI358" s="93"/>
      <c r="CJ358" s="93"/>
      <c r="CK358" s="93"/>
      <c r="CL358" s="93"/>
      <c r="CM358" s="93"/>
      <c r="CN358" s="93"/>
      <c r="CO358" s="94"/>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5"/>
      <c r="EN358" s="95"/>
      <c r="EO358" s="95"/>
      <c r="EP358" s="95"/>
      <c r="EQ358" s="93"/>
      <c r="ER358" s="93"/>
      <c r="ES358" s="93"/>
      <c r="ET358" s="93"/>
      <c r="EU358" s="93"/>
    </row>
    <row r="359" spans="1:151" x14ac:dyDescent="0.25">
      <c r="A359" s="17"/>
      <c r="B359" s="17"/>
      <c r="C359" s="97"/>
      <c r="D359" s="98"/>
      <c r="E359" s="17"/>
      <c r="F359" s="17"/>
      <c r="G359" s="17"/>
      <c r="H359" s="17"/>
      <c r="I359" s="17"/>
      <c r="J359" s="97"/>
      <c r="K359" s="97"/>
      <c r="L359" s="97"/>
      <c r="M359" s="97"/>
      <c r="N359" s="17"/>
      <c r="O359" s="97"/>
      <c r="P359" s="9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8"/>
      <c r="AP359" s="17"/>
      <c r="AQ359" s="17"/>
      <c r="AR359" s="17"/>
      <c r="AS359" s="17"/>
      <c r="AT359" s="18"/>
      <c r="AU359" s="17"/>
      <c r="AV359" s="17"/>
      <c r="AW359" s="17"/>
      <c r="AX359" s="17"/>
      <c r="AY359" s="17"/>
      <c r="AZ359" s="18"/>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99"/>
      <c r="CC359" s="99"/>
      <c r="CD359" s="99"/>
      <c r="CE359" s="100"/>
      <c r="CF359" s="100"/>
      <c r="CG359" s="17"/>
      <c r="CH359" s="93"/>
      <c r="CI359" s="93"/>
      <c r="CJ359" s="93"/>
      <c r="CK359" s="93"/>
      <c r="CL359" s="93"/>
      <c r="CM359" s="93"/>
      <c r="CN359" s="93"/>
      <c r="CO359" s="94"/>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5"/>
      <c r="EN359" s="95"/>
      <c r="EO359" s="95"/>
      <c r="EP359" s="95"/>
      <c r="EQ359" s="93"/>
      <c r="ER359" s="93"/>
      <c r="ES359" s="93"/>
      <c r="ET359" s="93"/>
      <c r="EU359" s="93"/>
    </row>
    <row r="360" spans="1:151" x14ac:dyDescent="0.25">
      <c r="A360" s="17"/>
      <c r="B360" s="17"/>
      <c r="C360" s="97"/>
      <c r="D360" s="98"/>
      <c r="E360" s="17"/>
      <c r="F360" s="17"/>
      <c r="G360" s="17"/>
      <c r="H360" s="17"/>
      <c r="I360" s="17"/>
      <c r="J360" s="97"/>
      <c r="K360" s="97"/>
      <c r="L360" s="97"/>
      <c r="M360" s="97"/>
      <c r="N360" s="17"/>
      <c r="O360" s="97"/>
      <c r="P360" s="9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8"/>
      <c r="AP360" s="17"/>
      <c r="AQ360" s="17"/>
      <c r="AR360" s="17"/>
      <c r="AS360" s="17"/>
      <c r="AT360" s="18"/>
      <c r="AU360" s="17"/>
      <c r="AV360" s="17"/>
      <c r="AW360" s="17"/>
      <c r="AX360" s="17"/>
      <c r="AY360" s="17"/>
      <c r="AZ360" s="18"/>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99"/>
      <c r="CC360" s="99"/>
      <c r="CD360" s="99"/>
      <c r="CE360" s="100"/>
      <c r="CF360" s="100"/>
      <c r="CG360" s="17"/>
      <c r="CH360" s="93"/>
      <c r="CI360" s="93"/>
      <c r="CJ360" s="93"/>
      <c r="CK360" s="93"/>
      <c r="CL360" s="93"/>
      <c r="CM360" s="93"/>
      <c r="CN360" s="93"/>
      <c r="CO360" s="94"/>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5"/>
      <c r="EN360" s="95"/>
      <c r="EO360" s="95"/>
      <c r="EP360" s="95"/>
      <c r="EQ360" s="93"/>
      <c r="ER360" s="93"/>
      <c r="ES360" s="93"/>
      <c r="ET360" s="93"/>
      <c r="EU360" s="93"/>
    </row>
    <row r="361" spans="1:151" x14ac:dyDescent="0.25">
      <c r="A361" s="17"/>
      <c r="B361" s="17"/>
      <c r="C361" s="97"/>
      <c r="D361" s="98"/>
      <c r="E361" s="17"/>
      <c r="F361" s="17"/>
      <c r="G361" s="17"/>
      <c r="H361" s="17"/>
      <c r="I361" s="17"/>
      <c r="J361" s="97"/>
      <c r="K361" s="97"/>
      <c r="L361" s="97"/>
      <c r="M361" s="97"/>
      <c r="N361" s="17"/>
      <c r="O361" s="97"/>
      <c r="P361" s="9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8"/>
      <c r="AP361" s="17"/>
      <c r="AQ361" s="17"/>
      <c r="AR361" s="17"/>
      <c r="AS361" s="17"/>
      <c r="AT361" s="18"/>
      <c r="AU361" s="17"/>
      <c r="AV361" s="17"/>
      <c r="AW361" s="17"/>
      <c r="AX361" s="17"/>
      <c r="AY361" s="17"/>
      <c r="AZ361" s="18"/>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99"/>
      <c r="CC361" s="99"/>
      <c r="CD361" s="99"/>
      <c r="CE361" s="100"/>
      <c r="CF361" s="100"/>
      <c r="CG361" s="17"/>
      <c r="CH361" s="93"/>
      <c r="CI361" s="93"/>
      <c r="CJ361" s="93"/>
      <c r="CK361" s="93"/>
      <c r="CL361" s="93"/>
      <c r="CM361" s="93"/>
      <c r="CN361" s="93"/>
      <c r="CO361" s="94"/>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5"/>
      <c r="EN361" s="95"/>
      <c r="EO361" s="95"/>
      <c r="EP361" s="95"/>
      <c r="EQ361" s="93"/>
      <c r="ER361" s="93"/>
      <c r="ES361" s="93"/>
      <c r="ET361" s="93"/>
      <c r="EU361" s="93"/>
    </row>
    <row r="362" spans="1:151" x14ac:dyDescent="0.25">
      <c r="A362" s="17"/>
      <c r="B362" s="17"/>
      <c r="C362" s="97"/>
      <c r="D362" s="98"/>
      <c r="E362" s="17"/>
      <c r="F362" s="17"/>
      <c r="G362" s="17"/>
      <c r="H362" s="17"/>
      <c r="I362" s="17"/>
      <c r="J362" s="97"/>
      <c r="K362" s="97"/>
      <c r="L362" s="97"/>
      <c r="M362" s="97"/>
      <c r="N362" s="17"/>
      <c r="O362" s="97"/>
      <c r="P362" s="9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8"/>
      <c r="AP362" s="17"/>
      <c r="AQ362" s="17"/>
      <c r="AR362" s="17"/>
      <c r="AS362" s="17"/>
      <c r="AT362" s="18"/>
      <c r="AU362" s="17"/>
      <c r="AV362" s="17"/>
      <c r="AW362" s="17"/>
      <c r="AX362" s="17"/>
      <c r="AY362" s="17"/>
      <c r="AZ362" s="18"/>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99"/>
      <c r="CC362" s="99"/>
      <c r="CD362" s="99"/>
      <c r="CE362" s="100"/>
      <c r="CF362" s="100"/>
      <c r="CG362" s="17"/>
      <c r="CH362" s="93"/>
      <c r="CI362" s="93"/>
      <c r="CJ362" s="93"/>
      <c r="CK362" s="93"/>
      <c r="CL362" s="93"/>
      <c r="CM362" s="93"/>
      <c r="CN362" s="93"/>
      <c r="CO362" s="94"/>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5"/>
      <c r="EN362" s="95"/>
      <c r="EO362" s="95"/>
      <c r="EP362" s="95"/>
      <c r="EQ362" s="93"/>
      <c r="ER362" s="93"/>
      <c r="ES362" s="93"/>
      <c r="ET362" s="93"/>
      <c r="EU362" s="93"/>
    </row>
    <row r="363" spans="1:151" x14ac:dyDescent="0.25">
      <c r="A363" s="17"/>
      <c r="B363" s="17"/>
      <c r="C363" s="97"/>
      <c r="D363" s="98"/>
      <c r="E363" s="17"/>
      <c r="F363" s="17"/>
      <c r="G363" s="17"/>
      <c r="H363" s="17"/>
      <c r="I363" s="17"/>
      <c r="J363" s="97"/>
      <c r="K363" s="97"/>
      <c r="L363" s="97"/>
      <c r="M363" s="97"/>
      <c r="N363" s="17"/>
      <c r="O363" s="97"/>
      <c r="P363" s="9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8"/>
      <c r="AP363" s="17"/>
      <c r="AQ363" s="17"/>
      <c r="AR363" s="17"/>
      <c r="AS363" s="17"/>
      <c r="AT363" s="18"/>
      <c r="AU363" s="17"/>
      <c r="AV363" s="17"/>
      <c r="AW363" s="17"/>
      <c r="AX363" s="17"/>
      <c r="AY363" s="17"/>
      <c r="AZ363" s="18"/>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99"/>
      <c r="CC363" s="99"/>
      <c r="CD363" s="99"/>
      <c r="CE363" s="100"/>
      <c r="CF363" s="100"/>
      <c r="CG363" s="17"/>
      <c r="CH363" s="93"/>
      <c r="CI363" s="93"/>
      <c r="CJ363" s="93"/>
      <c r="CK363" s="93"/>
      <c r="CL363" s="93"/>
      <c r="CM363" s="93"/>
      <c r="CN363" s="93"/>
      <c r="CO363" s="94"/>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5"/>
      <c r="EN363" s="95"/>
      <c r="EO363" s="95"/>
      <c r="EP363" s="95"/>
      <c r="EQ363" s="93"/>
      <c r="ER363" s="93"/>
      <c r="ES363" s="93"/>
      <c r="ET363" s="93"/>
      <c r="EU363" s="93"/>
    </row>
    <row r="364" spans="1:151" x14ac:dyDescent="0.25">
      <c r="A364" s="17"/>
      <c r="B364" s="17"/>
      <c r="C364" s="97"/>
      <c r="D364" s="98"/>
      <c r="E364" s="17"/>
      <c r="F364" s="17"/>
      <c r="G364" s="17"/>
      <c r="H364" s="17"/>
      <c r="I364" s="17"/>
      <c r="J364" s="97"/>
      <c r="K364" s="97"/>
      <c r="L364" s="97"/>
      <c r="M364" s="97"/>
      <c r="N364" s="17"/>
      <c r="O364" s="97"/>
      <c r="P364" s="9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8"/>
      <c r="AP364" s="17"/>
      <c r="AQ364" s="17"/>
      <c r="AR364" s="17"/>
      <c r="AS364" s="17"/>
      <c r="AT364" s="18"/>
      <c r="AU364" s="17"/>
      <c r="AV364" s="17"/>
      <c r="AW364" s="17"/>
      <c r="AX364" s="17"/>
      <c r="AY364" s="17"/>
      <c r="AZ364" s="18"/>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99"/>
      <c r="CC364" s="99"/>
      <c r="CD364" s="99"/>
      <c r="CE364" s="100"/>
      <c r="CF364" s="100"/>
      <c r="CG364" s="17"/>
      <c r="CH364" s="93"/>
      <c r="CI364" s="93"/>
      <c r="CJ364" s="93"/>
      <c r="CK364" s="93"/>
      <c r="CL364" s="93"/>
      <c r="CM364" s="93"/>
      <c r="CN364" s="93"/>
      <c r="CO364" s="94"/>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5"/>
      <c r="EN364" s="95"/>
      <c r="EO364" s="95"/>
      <c r="EP364" s="95"/>
      <c r="EQ364" s="93"/>
      <c r="ER364" s="93"/>
      <c r="ES364" s="93"/>
      <c r="ET364" s="93"/>
      <c r="EU364" s="93"/>
    </row>
    <row r="365" spans="1:151" x14ac:dyDescent="0.25">
      <c r="A365" s="17"/>
      <c r="B365" s="17"/>
      <c r="C365" s="97"/>
      <c r="D365" s="98"/>
      <c r="E365" s="17"/>
      <c r="F365" s="17"/>
      <c r="G365" s="17"/>
      <c r="H365" s="17"/>
      <c r="I365" s="17"/>
      <c r="J365" s="97"/>
      <c r="K365" s="97"/>
      <c r="L365" s="97"/>
      <c r="M365" s="97"/>
      <c r="N365" s="17"/>
      <c r="O365" s="97"/>
      <c r="P365" s="9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8"/>
      <c r="AP365" s="17"/>
      <c r="AQ365" s="17"/>
      <c r="AR365" s="17"/>
      <c r="AS365" s="17"/>
      <c r="AT365" s="18"/>
      <c r="AU365" s="17"/>
      <c r="AV365" s="17"/>
      <c r="AW365" s="17"/>
      <c r="AX365" s="17"/>
      <c r="AY365" s="17"/>
      <c r="AZ365" s="18"/>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99"/>
      <c r="CC365" s="99"/>
      <c r="CD365" s="99"/>
      <c r="CE365" s="100"/>
      <c r="CF365" s="100"/>
      <c r="CG365" s="17"/>
      <c r="CH365" s="93"/>
      <c r="CI365" s="93"/>
      <c r="CJ365" s="93"/>
      <c r="CK365" s="93"/>
      <c r="CL365" s="93"/>
      <c r="CM365" s="93"/>
      <c r="CN365" s="93"/>
      <c r="CO365" s="94"/>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5"/>
      <c r="EN365" s="95"/>
      <c r="EO365" s="95"/>
      <c r="EP365" s="95"/>
      <c r="EQ365" s="93"/>
      <c r="ER365" s="93"/>
      <c r="ES365" s="93"/>
      <c r="ET365" s="93"/>
      <c r="EU365" s="93"/>
    </row>
    <row r="366" spans="1:151" x14ac:dyDescent="0.25">
      <c r="A366" s="17"/>
      <c r="B366" s="17"/>
      <c r="C366" s="97"/>
      <c r="D366" s="98"/>
      <c r="E366" s="17"/>
      <c r="F366" s="17"/>
      <c r="G366" s="17"/>
      <c r="H366" s="17"/>
      <c r="I366" s="17"/>
      <c r="J366" s="97"/>
      <c r="K366" s="97"/>
      <c r="L366" s="97"/>
      <c r="M366" s="97"/>
      <c r="N366" s="17"/>
      <c r="O366" s="97"/>
      <c r="P366" s="9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8"/>
      <c r="AP366" s="17"/>
      <c r="AQ366" s="17"/>
      <c r="AR366" s="17"/>
      <c r="AS366" s="17"/>
      <c r="AT366" s="18"/>
      <c r="AU366" s="17"/>
      <c r="AV366" s="17"/>
      <c r="AW366" s="17"/>
      <c r="AX366" s="17"/>
      <c r="AY366" s="17"/>
      <c r="AZ366" s="18"/>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99"/>
      <c r="CC366" s="99"/>
      <c r="CD366" s="99"/>
      <c r="CE366" s="100"/>
      <c r="CF366" s="100"/>
      <c r="CG366" s="17"/>
      <c r="CH366" s="93"/>
      <c r="CI366" s="93"/>
      <c r="CJ366" s="93"/>
      <c r="CK366" s="93"/>
      <c r="CL366" s="93"/>
      <c r="CM366" s="93"/>
      <c r="CN366" s="93"/>
      <c r="CO366" s="94"/>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5"/>
      <c r="EN366" s="95"/>
      <c r="EO366" s="95"/>
      <c r="EP366" s="95"/>
      <c r="EQ366" s="93"/>
      <c r="ER366" s="93"/>
      <c r="ES366" s="93"/>
      <c r="ET366" s="93"/>
      <c r="EU366" s="93"/>
    </row>
    <row r="367" spans="1:151" x14ac:dyDescent="0.25">
      <c r="A367" s="17"/>
      <c r="B367" s="17"/>
      <c r="C367" s="97"/>
      <c r="D367" s="98"/>
      <c r="E367" s="17"/>
      <c r="F367" s="17"/>
      <c r="G367" s="17"/>
      <c r="H367" s="17"/>
      <c r="I367" s="17"/>
      <c r="J367" s="97"/>
      <c r="K367" s="97"/>
      <c r="L367" s="97"/>
      <c r="M367" s="97"/>
      <c r="N367" s="17"/>
      <c r="O367" s="97"/>
      <c r="P367" s="9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8"/>
      <c r="AP367" s="17"/>
      <c r="AQ367" s="17"/>
      <c r="AR367" s="17"/>
      <c r="AS367" s="17"/>
      <c r="AT367" s="18"/>
      <c r="AU367" s="17"/>
      <c r="AV367" s="17"/>
      <c r="AW367" s="17"/>
      <c r="AX367" s="17"/>
      <c r="AY367" s="17"/>
      <c r="AZ367" s="18"/>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99"/>
      <c r="CC367" s="99"/>
      <c r="CD367" s="99"/>
      <c r="CE367" s="100"/>
      <c r="CF367" s="100"/>
      <c r="CG367" s="17"/>
      <c r="CH367" s="93"/>
      <c r="CI367" s="93"/>
      <c r="CJ367" s="93"/>
      <c r="CK367" s="93"/>
      <c r="CL367" s="93"/>
      <c r="CM367" s="93"/>
      <c r="CN367" s="93"/>
      <c r="CO367" s="94"/>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5"/>
      <c r="EN367" s="95"/>
      <c r="EO367" s="95"/>
      <c r="EP367" s="95"/>
      <c r="EQ367" s="93"/>
      <c r="ER367" s="93"/>
      <c r="ES367" s="93"/>
      <c r="ET367" s="93"/>
      <c r="EU367" s="93"/>
    </row>
    <row r="368" spans="1:151" x14ac:dyDescent="0.25">
      <c r="A368" s="17"/>
      <c r="B368" s="17"/>
      <c r="C368" s="97"/>
      <c r="D368" s="98"/>
      <c r="E368" s="17"/>
      <c r="F368" s="17"/>
      <c r="G368" s="17"/>
      <c r="H368" s="17"/>
      <c r="I368" s="17"/>
      <c r="J368" s="97"/>
      <c r="K368" s="97"/>
      <c r="L368" s="97"/>
      <c r="M368" s="97"/>
      <c r="N368" s="17"/>
      <c r="O368" s="97"/>
      <c r="P368" s="9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8"/>
      <c r="AP368" s="17"/>
      <c r="AQ368" s="17"/>
      <c r="AR368" s="17"/>
      <c r="AS368" s="17"/>
      <c r="AT368" s="18"/>
      <c r="AU368" s="17"/>
      <c r="AV368" s="17"/>
      <c r="AW368" s="17"/>
      <c r="AX368" s="17"/>
      <c r="AY368" s="17"/>
      <c r="AZ368" s="18"/>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99"/>
      <c r="CC368" s="99"/>
      <c r="CD368" s="99"/>
      <c r="CE368" s="100"/>
      <c r="CF368" s="100"/>
      <c r="CG368" s="17"/>
      <c r="CH368" s="93"/>
      <c r="CI368" s="93"/>
      <c r="CJ368" s="93"/>
      <c r="CK368" s="93"/>
      <c r="CL368" s="93"/>
      <c r="CM368" s="93"/>
      <c r="CN368" s="93"/>
      <c r="CO368" s="94"/>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5"/>
      <c r="EN368" s="95"/>
      <c r="EO368" s="95"/>
      <c r="EP368" s="95"/>
      <c r="EQ368" s="93"/>
      <c r="ER368" s="93"/>
      <c r="ES368" s="93"/>
      <c r="ET368" s="93"/>
      <c r="EU368" s="93"/>
    </row>
    <row r="369" spans="1:151" x14ac:dyDescent="0.25">
      <c r="A369" s="17"/>
      <c r="B369" s="17"/>
      <c r="C369" s="97"/>
      <c r="D369" s="98"/>
      <c r="E369" s="17"/>
      <c r="F369" s="17"/>
      <c r="G369" s="17"/>
      <c r="H369" s="17"/>
      <c r="I369" s="17"/>
      <c r="J369" s="97"/>
      <c r="K369" s="97"/>
      <c r="L369" s="97"/>
      <c r="M369" s="97"/>
      <c r="N369" s="17"/>
      <c r="O369" s="97"/>
      <c r="P369" s="9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8"/>
      <c r="AP369" s="17"/>
      <c r="AQ369" s="17"/>
      <c r="AR369" s="17"/>
      <c r="AS369" s="17"/>
      <c r="AT369" s="18"/>
      <c r="AU369" s="17"/>
      <c r="AV369" s="17"/>
      <c r="AW369" s="17"/>
      <c r="AX369" s="17"/>
      <c r="AY369" s="17"/>
      <c r="AZ369" s="18"/>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99"/>
      <c r="CC369" s="99"/>
      <c r="CD369" s="99"/>
      <c r="CE369" s="100"/>
      <c r="CF369" s="100"/>
      <c r="CG369" s="17"/>
      <c r="CH369" s="93"/>
      <c r="CI369" s="93"/>
      <c r="CJ369" s="93"/>
      <c r="CK369" s="93"/>
      <c r="CL369" s="93"/>
      <c r="CM369" s="93"/>
      <c r="CN369" s="93"/>
      <c r="CO369" s="94"/>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5"/>
      <c r="EN369" s="95"/>
      <c r="EO369" s="95"/>
      <c r="EP369" s="95"/>
      <c r="EQ369" s="93"/>
      <c r="ER369" s="93"/>
      <c r="ES369" s="93"/>
      <c r="ET369" s="93"/>
      <c r="EU369" s="93"/>
    </row>
    <row r="370" spans="1:151" x14ac:dyDescent="0.25">
      <c r="A370" s="17"/>
      <c r="B370" s="17"/>
      <c r="C370" s="97"/>
      <c r="D370" s="98"/>
      <c r="E370" s="17"/>
      <c r="F370" s="17"/>
      <c r="G370" s="17"/>
      <c r="H370" s="17"/>
      <c r="I370" s="17"/>
      <c r="J370" s="97"/>
      <c r="K370" s="97"/>
      <c r="L370" s="97"/>
      <c r="M370" s="97"/>
      <c r="N370" s="17"/>
      <c r="O370" s="97"/>
      <c r="P370" s="9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8"/>
      <c r="AP370" s="17"/>
      <c r="AQ370" s="17"/>
      <c r="AR370" s="17"/>
      <c r="AS370" s="17"/>
      <c r="AT370" s="18"/>
      <c r="AU370" s="17"/>
      <c r="AV370" s="17"/>
      <c r="AW370" s="17"/>
      <c r="AX370" s="17"/>
      <c r="AY370" s="17"/>
      <c r="AZ370" s="18"/>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99"/>
      <c r="CC370" s="99"/>
      <c r="CD370" s="99"/>
      <c r="CE370" s="100"/>
      <c r="CF370" s="100"/>
      <c r="CG370" s="17"/>
      <c r="CH370" s="93"/>
      <c r="CI370" s="93"/>
      <c r="CJ370" s="93"/>
      <c r="CK370" s="93"/>
      <c r="CL370" s="93"/>
      <c r="CM370" s="93"/>
      <c r="CN370" s="93"/>
      <c r="CO370" s="94"/>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5"/>
      <c r="EN370" s="95"/>
      <c r="EO370" s="95"/>
      <c r="EP370" s="95"/>
      <c r="EQ370" s="93"/>
      <c r="ER370" s="93"/>
      <c r="ES370" s="93"/>
      <c r="ET370" s="93"/>
      <c r="EU370" s="93"/>
    </row>
    <row r="371" spans="1:151" x14ac:dyDescent="0.25">
      <c r="A371" s="17"/>
      <c r="B371" s="17"/>
      <c r="C371" s="97"/>
      <c r="D371" s="98"/>
      <c r="E371" s="17"/>
      <c r="F371" s="17"/>
      <c r="G371" s="17"/>
      <c r="H371" s="17"/>
      <c r="I371" s="17"/>
      <c r="J371" s="97"/>
      <c r="K371" s="97"/>
      <c r="L371" s="97"/>
      <c r="M371" s="97"/>
      <c r="N371" s="17"/>
      <c r="O371" s="97"/>
      <c r="P371" s="9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8"/>
      <c r="AP371" s="17"/>
      <c r="AQ371" s="17"/>
      <c r="AR371" s="17"/>
      <c r="AS371" s="17"/>
      <c r="AT371" s="18"/>
      <c r="AU371" s="17"/>
      <c r="AV371" s="17"/>
      <c r="AW371" s="17"/>
      <c r="AX371" s="17"/>
      <c r="AY371" s="17"/>
      <c r="AZ371" s="18"/>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99"/>
      <c r="CC371" s="99"/>
      <c r="CD371" s="99"/>
      <c r="CE371" s="100"/>
      <c r="CF371" s="100"/>
      <c r="CG371" s="17"/>
      <c r="CH371" s="93"/>
      <c r="CI371" s="93"/>
      <c r="CJ371" s="93"/>
      <c r="CK371" s="93"/>
      <c r="CL371" s="93"/>
      <c r="CM371" s="93"/>
      <c r="CN371" s="93"/>
      <c r="CO371" s="94"/>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5"/>
      <c r="EN371" s="95"/>
      <c r="EO371" s="95"/>
      <c r="EP371" s="95"/>
      <c r="EQ371" s="93"/>
      <c r="ER371" s="93"/>
      <c r="ES371" s="93"/>
      <c r="ET371" s="93"/>
      <c r="EU371" s="93"/>
    </row>
    <row r="372" spans="1:151" x14ac:dyDescent="0.25">
      <c r="A372" s="17"/>
      <c r="B372" s="17"/>
      <c r="C372" s="97"/>
      <c r="D372" s="98"/>
      <c r="E372" s="17"/>
      <c r="F372" s="17"/>
      <c r="G372" s="17"/>
      <c r="H372" s="17"/>
      <c r="I372" s="17"/>
      <c r="J372" s="97"/>
      <c r="K372" s="97"/>
      <c r="L372" s="97"/>
      <c r="M372" s="97"/>
      <c r="N372" s="17"/>
      <c r="O372" s="97"/>
      <c r="P372" s="9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8"/>
      <c r="AP372" s="17"/>
      <c r="AQ372" s="17"/>
      <c r="AR372" s="17"/>
      <c r="AS372" s="17"/>
      <c r="AT372" s="18"/>
      <c r="AU372" s="17"/>
      <c r="AV372" s="17"/>
      <c r="AW372" s="17"/>
      <c r="AX372" s="17"/>
      <c r="AY372" s="17"/>
      <c r="AZ372" s="18"/>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99"/>
      <c r="CC372" s="99"/>
      <c r="CD372" s="99"/>
      <c r="CE372" s="100"/>
      <c r="CF372" s="100"/>
      <c r="CG372" s="17"/>
      <c r="CH372" s="93"/>
      <c r="CI372" s="93"/>
      <c r="CJ372" s="93"/>
      <c r="CK372" s="93"/>
      <c r="CL372" s="93"/>
      <c r="CM372" s="93"/>
      <c r="CN372" s="93"/>
      <c r="CO372" s="94"/>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5"/>
      <c r="EN372" s="95"/>
      <c r="EO372" s="95"/>
      <c r="EP372" s="95"/>
      <c r="EQ372" s="93"/>
      <c r="ER372" s="93"/>
      <c r="ES372" s="93"/>
      <c r="ET372" s="93"/>
      <c r="EU372" s="93"/>
    </row>
    <row r="373" spans="1:151" x14ac:dyDescent="0.25">
      <c r="A373" s="17"/>
      <c r="B373" s="17"/>
      <c r="C373" s="97"/>
      <c r="D373" s="98"/>
      <c r="E373" s="17"/>
      <c r="F373" s="17"/>
      <c r="G373" s="17"/>
      <c r="H373" s="17"/>
      <c r="I373" s="17"/>
      <c r="J373" s="97"/>
      <c r="K373" s="97"/>
      <c r="L373" s="97"/>
      <c r="M373" s="97"/>
      <c r="N373" s="17"/>
      <c r="O373" s="97"/>
      <c r="P373" s="9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8"/>
      <c r="AP373" s="17"/>
      <c r="AQ373" s="17"/>
      <c r="AR373" s="17"/>
      <c r="AS373" s="17"/>
      <c r="AT373" s="18"/>
      <c r="AU373" s="17"/>
      <c r="AV373" s="17"/>
      <c r="AW373" s="17"/>
      <c r="AX373" s="17"/>
      <c r="AY373" s="17"/>
      <c r="AZ373" s="18"/>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99"/>
      <c r="CC373" s="99"/>
      <c r="CD373" s="99"/>
      <c r="CE373" s="100"/>
      <c r="CF373" s="100"/>
      <c r="CG373" s="17"/>
      <c r="CH373" s="93"/>
      <c r="CI373" s="93"/>
      <c r="CJ373" s="93"/>
      <c r="CK373" s="93"/>
      <c r="CL373" s="93"/>
      <c r="CM373" s="93"/>
      <c r="CN373" s="93"/>
      <c r="CO373" s="94"/>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5"/>
      <c r="EN373" s="95"/>
      <c r="EO373" s="95"/>
      <c r="EP373" s="95"/>
      <c r="EQ373" s="93"/>
      <c r="ER373" s="93"/>
      <c r="ES373" s="93"/>
      <c r="ET373" s="93"/>
      <c r="EU373" s="93"/>
    </row>
    <row r="374" spans="1:151" x14ac:dyDescent="0.25">
      <c r="A374" s="17"/>
      <c r="B374" s="17"/>
      <c r="C374" s="97"/>
      <c r="D374" s="98"/>
      <c r="E374" s="17"/>
      <c r="F374" s="17"/>
      <c r="G374" s="17"/>
      <c r="H374" s="17"/>
      <c r="I374" s="17"/>
      <c r="J374" s="97"/>
      <c r="K374" s="97"/>
      <c r="L374" s="97"/>
      <c r="M374" s="97"/>
      <c r="N374" s="17"/>
      <c r="O374" s="97"/>
      <c r="P374" s="9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8"/>
      <c r="AP374" s="17"/>
      <c r="AQ374" s="17"/>
      <c r="AR374" s="17"/>
      <c r="AS374" s="17"/>
      <c r="AT374" s="18"/>
      <c r="AU374" s="17"/>
      <c r="AV374" s="17"/>
      <c r="AW374" s="17"/>
      <c r="AX374" s="17"/>
      <c r="AY374" s="17"/>
      <c r="AZ374" s="18"/>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99"/>
      <c r="CC374" s="99"/>
      <c r="CD374" s="99"/>
      <c r="CE374" s="100"/>
      <c r="CF374" s="100"/>
      <c r="CG374" s="17"/>
      <c r="CH374" s="93"/>
      <c r="CI374" s="93"/>
      <c r="CJ374" s="93"/>
      <c r="CK374" s="93"/>
      <c r="CL374" s="93"/>
      <c r="CM374" s="93"/>
      <c r="CN374" s="93"/>
      <c r="CO374" s="94"/>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5"/>
      <c r="EN374" s="95"/>
      <c r="EO374" s="95"/>
      <c r="EP374" s="95"/>
      <c r="EQ374" s="93"/>
      <c r="ER374" s="93"/>
      <c r="ES374" s="93"/>
      <c r="ET374" s="93"/>
      <c r="EU374" s="93"/>
    </row>
    <row r="375" spans="1:151" x14ac:dyDescent="0.25">
      <c r="A375" s="17"/>
      <c r="B375" s="17"/>
      <c r="C375" s="97"/>
      <c r="D375" s="98"/>
      <c r="E375" s="17"/>
      <c r="F375" s="17"/>
      <c r="G375" s="17"/>
      <c r="H375" s="17"/>
      <c r="I375" s="17"/>
      <c r="J375" s="97"/>
      <c r="K375" s="97"/>
      <c r="L375" s="97"/>
      <c r="M375" s="97"/>
      <c r="N375" s="17"/>
      <c r="O375" s="97"/>
      <c r="P375" s="9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8"/>
      <c r="AP375" s="17"/>
      <c r="AQ375" s="17"/>
      <c r="AR375" s="17"/>
      <c r="AS375" s="17"/>
      <c r="AT375" s="18"/>
      <c r="AU375" s="17"/>
      <c r="AV375" s="17"/>
      <c r="AW375" s="17"/>
      <c r="AX375" s="17"/>
      <c r="AY375" s="17"/>
      <c r="AZ375" s="18"/>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99"/>
      <c r="CC375" s="99"/>
      <c r="CD375" s="99"/>
      <c r="CE375" s="100"/>
      <c r="CF375" s="100"/>
      <c r="CG375" s="17"/>
      <c r="CH375" s="93"/>
      <c r="CI375" s="93"/>
      <c r="CJ375" s="93"/>
      <c r="CK375" s="93"/>
      <c r="CL375" s="93"/>
      <c r="CM375" s="93"/>
      <c r="CN375" s="93"/>
      <c r="CO375" s="94"/>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5"/>
      <c r="EN375" s="95"/>
      <c r="EO375" s="95"/>
      <c r="EP375" s="95"/>
      <c r="EQ375" s="93"/>
      <c r="ER375" s="93"/>
      <c r="ES375" s="93"/>
      <c r="ET375" s="93"/>
      <c r="EU375" s="93"/>
    </row>
    <row r="376" spans="1:151" x14ac:dyDescent="0.25">
      <c r="A376" s="17"/>
      <c r="B376" s="17"/>
      <c r="C376" s="97"/>
      <c r="D376" s="98"/>
      <c r="E376" s="17"/>
      <c r="F376" s="17"/>
      <c r="G376" s="17"/>
      <c r="H376" s="17"/>
      <c r="I376" s="17"/>
      <c r="J376" s="97"/>
      <c r="K376" s="97"/>
      <c r="L376" s="97"/>
      <c r="M376" s="97"/>
      <c r="N376" s="17"/>
      <c r="O376" s="97"/>
      <c r="P376" s="9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8"/>
      <c r="AP376" s="17"/>
      <c r="AQ376" s="17"/>
      <c r="AR376" s="17"/>
      <c r="AS376" s="17"/>
      <c r="AT376" s="18"/>
      <c r="AU376" s="17"/>
      <c r="AV376" s="17"/>
      <c r="AW376" s="17"/>
      <c r="AX376" s="17"/>
      <c r="AY376" s="17"/>
      <c r="AZ376" s="18"/>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99"/>
      <c r="CC376" s="99"/>
      <c r="CD376" s="99"/>
      <c r="CE376" s="100"/>
      <c r="CF376" s="100"/>
      <c r="CG376" s="17"/>
      <c r="CH376" s="93"/>
      <c r="CI376" s="93"/>
      <c r="CJ376" s="93"/>
      <c r="CK376" s="93"/>
      <c r="CL376" s="93"/>
      <c r="CM376" s="93"/>
      <c r="CN376" s="93"/>
      <c r="CO376" s="94"/>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5"/>
      <c r="EN376" s="95"/>
      <c r="EO376" s="95"/>
      <c r="EP376" s="95"/>
      <c r="EQ376" s="93"/>
      <c r="ER376" s="93"/>
      <c r="ES376" s="93"/>
      <c r="ET376" s="93"/>
      <c r="EU376" s="93"/>
    </row>
    <row r="377" spans="1:151" x14ac:dyDescent="0.25">
      <c r="A377" s="17"/>
      <c r="B377" s="17"/>
      <c r="C377" s="97"/>
      <c r="D377" s="98"/>
      <c r="E377" s="17"/>
      <c r="F377" s="17"/>
      <c r="G377" s="17"/>
      <c r="H377" s="17"/>
      <c r="I377" s="17"/>
      <c r="J377" s="97"/>
      <c r="K377" s="97"/>
      <c r="L377" s="97"/>
      <c r="M377" s="97"/>
      <c r="N377" s="17"/>
      <c r="O377" s="97"/>
      <c r="P377" s="9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8"/>
      <c r="AP377" s="17"/>
      <c r="AQ377" s="17"/>
      <c r="AR377" s="17"/>
      <c r="AS377" s="17"/>
      <c r="AT377" s="18"/>
      <c r="AU377" s="17"/>
      <c r="AV377" s="17"/>
      <c r="AW377" s="17"/>
      <c r="AX377" s="17"/>
      <c r="AY377" s="17"/>
      <c r="AZ377" s="18"/>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99"/>
      <c r="CC377" s="99"/>
      <c r="CD377" s="99"/>
      <c r="CE377" s="100"/>
      <c r="CF377" s="100"/>
      <c r="CG377" s="17"/>
      <c r="CH377" s="93"/>
      <c r="CI377" s="93"/>
      <c r="CJ377" s="93"/>
      <c r="CK377" s="93"/>
      <c r="CL377" s="93"/>
      <c r="CM377" s="93"/>
      <c r="CN377" s="93"/>
      <c r="CO377" s="94"/>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5"/>
      <c r="EN377" s="95"/>
      <c r="EO377" s="95"/>
      <c r="EP377" s="95"/>
      <c r="EQ377" s="93"/>
      <c r="ER377" s="93"/>
      <c r="ES377" s="93"/>
      <c r="ET377" s="93"/>
      <c r="EU377" s="93"/>
    </row>
    <row r="378" spans="1:151" x14ac:dyDescent="0.25">
      <c r="A378" s="17"/>
      <c r="B378" s="17"/>
      <c r="C378" s="97"/>
      <c r="D378" s="98"/>
      <c r="E378" s="17"/>
      <c r="F378" s="17"/>
      <c r="G378" s="17"/>
      <c r="H378" s="17"/>
      <c r="I378" s="17"/>
      <c r="J378" s="97"/>
      <c r="K378" s="97"/>
      <c r="L378" s="97"/>
      <c r="M378" s="97"/>
      <c r="N378" s="17"/>
      <c r="O378" s="97"/>
      <c r="P378" s="9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8"/>
      <c r="AP378" s="17"/>
      <c r="AQ378" s="17"/>
      <c r="AR378" s="17"/>
      <c r="AS378" s="17"/>
      <c r="AT378" s="18"/>
      <c r="AU378" s="17"/>
      <c r="AV378" s="17"/>
      <c r="AW378" s="17"/>
      <c r="AX378" s="17"/>
      <c r="AY378" s="17"/>
      <c r="AZ378" s="18"/>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99"/>
      <c r="CC378" s="99"/>
      <c r="CD378" s="99"/>
      <c r="CE378" s="100"/>
      <c r="CF378" s="100"/>
      <c r="CG378" s="17"/>
      <c r="CH378" s="93"/>
      <c r="CI378" s="93"/>
      <c r="CJ378" s="93"/>
      <c r="CK378" s="93"/>
      <c r="CL378" s="93"/>
      <c r="CM378" s="93"/>
      <c r="CN378" s="93"/>
      <c r="CO378" s="94"/>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5"/>
      <c r="EN378" s="95"/>
      <c r="EO378" s="95"/>
      <c r="EP378" s="95"/>
      <c r="EQ378" s="93"/>
      <c r="ER378" s="93"/>
      <c r="ES378" s="93"/>
      <c r="ET378" s="93"/>
      <c r="EU378" s="93"/>
    </row>
    <row r="379" spans="1:151" x14ac:dyDescent="0.25">
      <c r="A379" s="17"/>
      <c r="B379" s="17"/>
      <c r="C379" s="97"/>
      <c r="D379" s="98"/>
      <c r="E379" s="17"/>
      <c r="F379" s="17"/>
      <c r="G379" s="17"/>
      <c r="H379" s="17"/>
      <c r="I379" s="17"/>
      <c r="J379" s="97"/>
      <c r="K379" s="97"/>
      <c r="L379" s="97"/>
      <c r="M379" s="97"/>
      <c r="N379" s="17"/>
      <c r="O379" s="97"/>
      <c r="P379" s="9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8"/>
      <c r="AP379" s="17"/>
      <c r="AQ379" s="17"/>
      <c r="AR379" s="17"/>
      <c r="AS379" s="17"/>
      <c r="AT379" s="18"/>
      <c r="AU379" s="17"/>
      <c r="AV379" s="17"/>
      <c r="AW379" s="17"/>
      <c r="AX379" s="17"/>
      <c r="AY379" s="17"/>
      <c r="AZ379" s="18"/>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99"/>
      <c r="CC379" s="99"/>
      <c r="CD379" s="99"/>
      <c r="CE379" s="100"/>
      <c r="CF379" s="100"/>
      <c r="CG379" s="17"/>
      <c r="CH379" s="93"/>
      <c r="CI379" s="93"/>
      <c r="CJ379" s="93"/>
      <c r="CK379" s="93"/>
      <c r="CL379" s="93"/>
      <c r="CM379" s="93"/>
      <c r="CN379" s="93"/>
      <c r="CO379" s="94"/>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5"/>
      <c r="EN379" s="95"/>
      <c r="EO379" s="95"/>
      <c r="EP379" s="95"/>
      <c r="EQ379" s="93"/>
      <c r="ER379" s="93"/>
      <c r="ES379" s="93"/>
      <c r="ET379" s="93"/>
      <c r="EU379" s="93"/>
    </row>
    <row r="380" spans="1:151" x14ac:dyDescent="0.25">
      <c r="A380" s="17"/>
      <c r="B380" s="17"/>
      <c r="C380" s="97"/>
      <c r="D380" s="98"/>
      <c r="E380" s="17"/>
      <c r="F380" s="17"/>
      <c r="G380" s="17"/>
      <c r="H380" s="17"/>
      <c r="I380" s="17"/>
      <c r="J380" s="97"/>
      <c r="K380" s="97"/>
      <c r="L380" s="97"/>
      <c r="M380" s="97"/>
      <c r="N380" s="17"/>
      <c r="O380" s="97"/>
      <c r="P380" s="9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8"/>
      <c r="AP380" s="17"/>
      <c r="AQ380" s="17"/>
      <c r="AR380" s="17"/>
      <c r="AS380" s="17"/>
      <c r="AT380" s="18"/>
      <c r="AU380" s="17"/>
      <c r="AV380" s="17"/>
      <c r="AW380" s="17"/>
      <c r="AX380" s="17"/>
      <c r="AY380" s="17"/>
      <c r="AZ380" s="18"/>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99"/>
      <c r="CC380" s="99"/>
      <c r="CD380" s="99"/>
      <c r="CE380" s="100"/>
      <c r="CF380" s="100"/>
      <c r="CG380" s="17"/>
      <c r="CH380" s="93"/>
      <c r="CI380" s="93"/>
      <c r="CJ380" s="93"/>
      <c r="CK380" s="93"/>
      <c r="CL380" s="93"/>
      <c r="CM380" s="93"/>
      <c r="CN380" s="93"/>
      <c r="CO380" s="94"/>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5"/>
      <c r="EN380" s="95"/>
      <c r="EO380" s="95"/>
      <c r="EP380" s="95"/>
      <c r="EQ380" s="93"/>
      <c r="ER380" s="93"/>
      <c r="ES380" s="93"/>
      <c r="ET380" s="93"/>
      <c r="EU380" s="93"/>
    </row>
    <row r="381" spans="1:151" x14ac:dyDescent="0.25">
      <c r="A381" s="17"/>
      <c r="B381" s="17"/>
      <c r="C381" s="97"/>
      <c r="D381" s="98"/>
      <c r="E381" s="17"/>
      <c r="F381" s="17"/>
      <c r="G381" s="17"/>
      <c r="H381" s="17"/>
      <c r="I381" s="17"/>
      <c r="J381" s="97"/>
      <c r="K381" s="97"/>
      <c r="L381" s="97"/>
      <c r="M381" s="97"/>
      <c r="N381" s="17"/>
      <c r="O381" s="97"/>
      <c r="P381" s="9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8"/>
      <c r="AP381" s="17"/>
      <c r="AQ381" s="17"/>
      <c r="AR381" s="17"/>
      <c r="AS381" s="17"/>
      <c r="AT381" s="18"/>
      <c r="AU381" s="17"/>
      <c r="AV381" s="17"/>
      <c r="AW381" s="17"/>
      <c r="AX381" s="17"/>
      <c r="AY381" s="17"/>
      <c r="AZ381" s="18"/>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99"/>
      <c r="CC381" s="99"/>
      <c r="CD381" s="99"/>
      <c r="CE381" s="100"/>
      <c r="CF381" s="100"/>
      <c r="CG381" s="17"/>
      <c r="CH381" s="93"/>
      <c r="CI381" s="93"/>
      <c r="CJ381" s="93"/>
      <c r="CK381" s="93"/>
      <c r="CL381" s="93"/>
      <c r="CM381" s="93"/>
      <c r="CN381" s="93"/>
      <c r="CO381" s="94"/>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5"/>
      <c r="EN381" s="95"/>
      <c r="EO381" s="95"/>
      <c r="EP381" s="95"/>
      <c r="EQ381" s="93"/>
      <c r="ER381" s="93"/>
      <c r="ES381" s="93"/>
      <c r="ET381" s="93"/>
      <c r="EU381" s="93"/>
    </row>
    <row r="382" spans="1:151" x14ac:dyDescent="0.25">
      <c r="A382" s="17"/>
      <c r="B382" s="17"/>
      <c r="C382" s="97"/>
      <c r="D382" s="98"/>
      <c r="E382" s="17"/>
      <c r="F382" s="17"/>
      <c r="G382" s="17"/>
      <c r="H382" s="17"/>
      <c r="I382" s="17"/>
      <c r="J382" s="97"/>
      <c r="K382" s="97"/>
      <c r="L382" s="97"/>
      <c r="M382" s="97"/>
      <c r="N382" s="17"/>
      <c r="O382" s="97"/>
      <c r="P382" s="9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8"/>
      <c r="AP382" s="17"/>
      <c r="AQ382" s="17"/>
      <c r="AR382" s="17"/>
      <c r="AS382" s="17"/>
      <c r="AT382" s="18"/>
      <c r="AU382" s="17"/>
      <c r="AV382" s="17"/>
      <c r="AW382" s="17"/>
      <c r="AX382" s="17"/>
      <c r="AY382" s="17"/>
      <c r="AZ382" s="18"/>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99"/>
      <c r="CC382" s="99"/>
      <c r="CD382" s="99"/>
      <c r="CE382" s="100"/>
      <c r="CF382" s="100"/>
      <c r="CG382" s="17"/>
      <c r="CH382" s="93"/>
      <c r="CI382" s="93"/>
      <c r="CJ382" s="93"/>
      <c r="CK382" s="93"/>
      <c r="CL382" s="93"/>
      <c r="CM382" s="93"/>
      <c r="CN382" s="93"/>
      <c r="CO382" s="94"/>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5"/>
      <c r="EN382" s="95"/>
      <c r="EO382" s="95"/>
      <c r="EP382" s="95"/>
      <c r="EQ382" s="93"/>
      <c r="ER382" s="93"/>
      <c r="ES382" s="93"/>
      <c r="ET382" s="93"/>
      <c r="EU382" s="93"/>
    </row>
    <row r="383" spans="1:151" x14ac:dyDescent="0.25">
      <c r="A383" s="17"/>
      <c r="B383" s="17"/>
      <c r="C383" s="97"/>
      <c r="D383" s="98"/>
      <c r="E383" s="17"/>
      <c r="F383" s="17"/>
      <c r="G383" s="17"/>
      <c r="H383" s="17"/>
      <c r="I383" s="17"/>
      <c r="J383" s="97"/>
      <c r="K383" s="97"/>
      <c r="L383" s="97"/>
      <c r="M383" s="97"/>
      <c r="N383" s="17"/>
      <c r="O383" s="97"/>
      <c r="P383" s="9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8"/>
      <c r="AP383" s="17"/>
      <c r="AQ383" s="17"/>
      <c r="AR383" s="17"/>
      <c r="AS383" s="17"/>
      <c r="AT383" s="18"/>
      <c r="AU383" s="17"/>
      <c r="AV383" s="17"/>
      <c r="AW383" s="17"/>
      <c r="AX383" s="17"/>
      <c r="AY383" s="17"/>
      <c r="AZ383" s="18"/>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99"/>
      <c r="CC383" s="99"/>
      <c r="CD383" s="99"/>
      <c r="CE383" s="100"/>
      <c r="CF383" s="100"/>
      <c r="CG383" s="17"/>
      <c r="CH383" s="93"/>
      <c r="CI383" s="93"/>
      <c r="CJ383" s="93"/>
      <c r="CK383" s="93"/>
      <c r="CL383" s="93"/>
      <c r="CM383" s="93"/>
      <c r="CN383" s="93"/>
      <c r="CO383" s="94"/>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5"/>
      <c r="EN383" s="95"/>
      <c r="EO383" s="95"/>
      <c r="EP383" s="95"/>
      <c r="EQ383" s="93"/>
      <c r="ER383" s="93"/>
      <c r="ES383" s="93"/>
      <c r="ET383" s="93"/>
      <c r="EU383" s="93"/>
    </row>
    <row r="384" spans="1:151" x14ac:dyDescent="0.25">
      <c r="A384" s="17"/>
      <c r="B384" s="17"/>
      <c r="C384" s="97"/>
      <c r="D384" s="98"/>
      <c r="E384" s="17"/>
      <c r="F384" s="17"/>
      <c r="G384" s="17"/>
      <c r="H384" s="17"/>
      <c r="I384" s="17"/>
      <c r="J384" s="97"/>
      <c r="K384" s="97"/>
      <c r="L384" s="97"/>
      <c r="M384" s="97"/>
      <c r="N384" s="17"/>
      <c r="O384" s="97"/>
      <c r="P384" s="9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8"/>
      <c r="AP384" s="17"/>
      <c r="AQ384" s="17"/>
      <c r="AR384" s="17"/>
      <c r="AS384" s="17"/>
      <c r="AT384" s="18"/>
      <c r="AU384" s="17"/>
      <c r="AV384" s="17"/>
      <c r="AW384" s="17"/>
      <c r="AX384" s="17"/>
      <c r="AY384" s="12"/>
      <c r="AZ384" s="19"/>
      <c r="BA384" s="12"/>
      <c r="BB384" s="12"/>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99"/>
      <c r="CC384" s="99"/>
      <c r="CD384" s="99"/>
      <c r="CE384" s="100"/>
      <c r="CF384" s="100"/>
      <c r="CG384" s="17"/>
      <c r="CH384" s="93"/>
      <c r="CI384" s="93"/>
      <c r="CJ384" s="93"/>
      <c r="CK384" s="93"/>
      <c r="CL384" s="93"/>
      <c r="CM384" s="93"/>
      <c r="CN384" s="93"/>
      <c r="CO384" s="94"/>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5"/>
      <c r="EN384" s="95"/>
      <c r="EO384" s="95"/>
      <c r="EP384" s="95"/>
      <c r="EQ384" s="93"/>
      <c r="ER384" s="93"/>
      <c r="ES384" s="93"/>
      <c r="ET384" s="93"/>
      <c r="EU384" s="93"/>
    </row>
    <row r="385" spans="1:151" x14ac:dyDescent="0.25">
      <c r="A385" s="17"/>
      <c r="B385" s="17"/>
      <c r="C385" s="97"/>
      <c r="D385" s="98"/>
      <c r="E385" s="17"/>
      <c r="F385" s="17"/>
      <c r="G385" s="17"/>
      <c r="H385" s="17"/>
      <c r="I385" s="17"/>
      <c r="J385" s="97"/>
      <c r="K385" s="97"/>
      <c r="L385" s="97"/>
      <c r="M385" s="97"/>
      <c r="N385" s="17"/>
      <c r="O385" s="97"/>
      <c r="P385" s="9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8"/>
      <c r="AP385" s="17"/>
      <c r="AQ385" s="17"/>
      <c r="AR385" s="17"/>
      <c r="AS385" s="17"/>
      <c r="AT385" s="18"/>
      <c r="AU385" s="17"/>
      <c r="AV385" s="17"/>
      <c r="AW385" s="17"/>
      <c r="AX385" s="17"/>
      <c r="AY385" s="12"/>
      <c r="AZ385" s="19"/>
      <c r="BA385" s="12"/>
      <c r="BB385" s="12"/>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99"/>
      <c r="CC385" s="99"/>
      <c r="CD385" s="99"/>
      <c r="CE385" s="100"/>
      <c r="CF385" s="100"/>
      <c r="CG385" s="17"/>
      <c r="CH385" s="93"/>
      <c r="CI385" s="93"/>
      <c r="CJ385" s="93"/>
      <c r="CK385" s="93"/>
      <c r="CL385" s="93"/>
      <c r="CM385" s="93"/>
      <c r="CN385" s="93"/>
      <c r="CO385" s="94"/>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5"/>
      <c r="EN385" s="95"/>
      <c r="EO385" s="95"/>
      <c r="EP385" s="95"/>
      <c r="EQ385" s="93"/>
      <c r="ER385" s="93"/>
      <c r="ES385" s="93"/>
      <c r="ET385" s="93"/>
      <c r="EU385" s="93"/>
    </row>
    <row r="386" spans="1:151" x14ac:dyDescent="0.25">
      <c r="A386" s="17"/>
      <c r="B386" s="17"/>
      <c r="C386" s="97"/>
      <c r="D386" s="98"/>
      <c r="E386" s="17"/>
      <c r="F386" s="17"/>
      <c r="G386" s="17"/>
      <c r="H386" s="17"/>
      <c r="I386" s="17"/>
      <c r="J386" s="97"/>
      <c r="K386" s="97"/>
      <c r="L386" s="97"/>
      <c r="M386" s="97"/>
      <c r="N386" s="17"/>
      <c r="O386" s="97"/>
      <c r="P386" s="9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8"/>
      <c r="AP386" s="17"/>
      <c r="AQ386" s="17"/>
      <c r="AR386" s="17"/>
      <c r="AS386" s="17"/>
      <c r="AT386" s="18"/>
      <c r="AU386" s="17"/>
      <c r="AV386" s="17"/>
      <c r="AW386" s="17"/>
      <c r="AX386" s="17"/>
      <c r="AY386" s="12"/>
      <c r="AZ386" s="19"/>
      <c r="BA386" s="12"/>
      <c r="BB386" s="12"/>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99"/>
      <c r="CC386" s="99"/>
      <c r="CD386" s="99"/>
      <c r="CE386" s="100"/>
      <c r="CF386" s="100"/>
      <c r="CG386" s="17"/>
      <c r="CH386" s="93"/>
      <c r="CI386" s="93"/>
      <c r="CJ386" s="93"/>
      <c r="CK386" s="93"/>
      <c r="CL386" s="93"/>
      <c r="CM386" s="93"/>
      <c r="CN386" s="93"/>
      <c r="CO386" s="94"/>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5"/>
      <c r="EN386" s="95"/>
      <c r="EO386" s="95"/>
      <c r="EP386" s="95"/>
      <c r="EQ386" s="93"/>
      <c r="ER386" s="93"/>
      <c r="ES386" s="93"/>
      <c r="ET386" s="93"/>
      <c r="EU386" s="93"/>
    </row>
    <row r="387" spans="1:151" x14ac:dyDescent="0.25">
      <c r="A387" s="17"/>
      <c r="B387" s="17"/>
      <c r="C387" s="97"/>
      <c r="D387" s="98"/>
      <c r="E387" s="17"/>
      <c r="F387" s="17"/>
      <c r="G387" s="17"/>
      <c r="H387" s="17"/>
      <c r="I387" s="17"/>
      <c r="J387" s="97"/>
      <c r="K387" s="97"/>
      <c r="L387" s="97"/>
      <c r="M387" s="97"/>
      <c r="N387" s="17"/>
      <c r="O387" s="97"/>
      <c r="P387" s="9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8"/>
      <c r="AP387" s="17"/>
      <c r="AQ387" s="17"/>
      <c r="AR387" s="17"/>
      <c r="AS387" s="17"/>
      <c r="AT387" s="18"/>
      <c r="AU387" s="17"/>
      <c r="AV387" s="17"/>
      <c r="AW387" s="17"/>
      <c r="AX387" s="17"/>
      <c r="AY387" s="12"/>
      <c r="AZ387" s="19"/>
      <c r="BA387" s="12"/>
      <c r="BB387" s="12"/>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99"/>
      <c r="CC387" s="99"/>
      <c r="CD387" s="99"/>
      <c r="CE387" s="100"/>
      <c r="CF387" s="100"/>
      <c r="CG387" s="17"/>
      <c r="CH387" s="93"/>
      <c r="CI387" s="93"/>
      <c r="CJ387" s="93"/>
      <c r="CK387" s="93"/>
      <c r="CL387" s="93"/>
      <c r="CM387" s="93"/>
      <c r="CN387" s="93"/>
      <c r="CO387" s="94"/>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5"/>
      <c r="EN387" s="95"/>
      <c r="EO387" s="95"/>
      <c r="EP387" s="95"/>
      <c r="EQ387" s="93"/>
      <c r="ER387" s="93"/>
      <c r="ES387" s="93"/>
      <c r="ET387" s="93"/>
      <c r="EU387" s="93"/>
    </row>
    <row r="388" spans="1:151" x14ac:dyDescent="0.25">
      <c r="A388" s="17"/>
      <c r="B388" s="17"/>
      <c r="C388" s="97"/>
      <c r="D388" s="98"/>
      <c r="E388" s="17"/>
      <c r="F388" s="17"/>
      <c r="G388" s="17"/>
      <c r="H388" s="17"/>
      <c r="I388" s="17"/>
      <c r="J388" s="97"/>
      <c r="K388" s="97"/>
      <c r="L388" s="97"/>
      <c r="M388" s="97"/>
      <c r="N388" s="17"/>
      <c r="O388" s="97"/>
      <c r="P388" s="9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8"/>
      <c r="AP388" s="17"/>
      <c r="AQ388" s="17"/>
      <c r="AR388" s="17"/>
      <c r="AS388" s="17"/>
      <c r="AT388" s="18"/>
      <c r="AU388" s="17"/>
      <c r="AV388" s="17"/>
      <c r="AW388" s="17"/>
      <c r="AX388" s="17"/>
      <c r="AY388" s="12"/>
      <c r="AZ388" s="19"/>
      <c r="BA388" s="12"/>
      <c r="BB388" s="12"/>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99"/>
      <c r="CC388" s="99"/>
      <c r="CD388" s="99"/>
      <c r="CE388" s="100"/>
      <c r="CF388" s="100"/>
      <c r="CG388" s="17"/>
      <c r="CH388" s="93"/>
      <c r="CI388" s="93"/>
      <c r="CJ388" s="93"/>
      <c r="CK388" s="93"/>
      <c r="CL388" s="93"/>
      <c r="CM388" s="93"/>
      <c r="CN388" s="93"/>
      <c r="CO388" s="94"/>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5"/>
      <c r="EN388" s="95"/>
      <c r="EO388" s="95"/>
      <c r="EP388" s="95"/>
      <c r="EQ388" s="93"/>
      <c r="ER388" s="93"/>
      <c r="ES388" s="93"/>
      <c r="ET388" s="93"/>
      <c r="EU388" s="93"/>
    </row>
    <row r="389" spans="1:151" x14ac:dyDescent="0.25">
      <c r="A389" s="17"/>
      <c r="B389" s="17"/>
      <c r="C389" s="97"/>
      <c r="D389" s="98"/>
      <c r="E389" s="17"/>
      <c r="F389" s="17"/>
      <c r="G389" s="17"/>
      <c r="H389" s="17"/>
      <c r="I389" s="17"/>
      <c r="J389" s="97"/>
      <c r="K389" s="97"/>
      <c r="L389" s="97"/>
      <c r="M389" s="97"/>
      <c r="N389" s="17"/>
      <c r="O389" s="97"/>
      <c r="P389" s="9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8"/>
      <c r="AP389" s="17"/>
      <c r="AQ389" s="17"/>
      <c r="AR389" s="17"/>
      <c r="AS389" s="17"/>
      <c r="AT389" s="18"/>
      <c r="AU389" s="17"/>
      <c r="AV389" s="17"/>
      <c r="AW389" s="17"/>
      <c r="AX389" s="17"/>
      <c r="AY389" s="12"/>
      <c r="AZ389" s="19"/>
      <c r="BA389" s="12"/>
      <c r="BB389" s="12"/>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99"/>
      <c r="CC389" s="99"/>
      <c r="CD389" s="99"/>
      <c r="CE389" s="100"/>
      <c r="CF389" s="100"/>
      <c r="CG389" s="17"/>
      <c r="CH389" s="93"/>
      <c r="CI389" s="93"/>
      <c r="CJ389" s="93"/>
      <c r="CK389" s="93"/>
      <c r="CL389" s="93"/>
      <c r="CM389" s="93"/>
      <c r="CN389" s="93"/>
      <c r="CO389" s="94"/>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5"/>
      <c r="EN389" s="95"/>
      <c r="EO389" s="95"/>
      <c r="EP389" s="95"/>
      <c r="EQ389" s="93"/>
      <c r="ER389" s="93"/>
      <c r="ES389" s="93"/>
      <c r="ET389" s="93"/>
      <c r="EU389" s="93"/>
    </row>
    <row r="390" spans="1:151" x14ac:dyDescent="0.25">
      <c r="A390" s="17"/>
      <c r="B390" s="17"/>
      <c r="C390" s="97"/>
      <c r="D390" s="98"/>
      <c r="E390" s="17"/>
      <c r="F390" s="17"/>
      <c r="G390" s="17"/>
      <c r="H390" s="17"/>
      <c r="I390" s="17"/>
      <c r="J390" s="97"/>
      <c r="K390" s="97"/>
      <c r="L390" s="97"/>
      <c r="M390" s="97"/>
      <c r="N390" s="17"/>
      <c r="O390" s="97"/>
      <c r="P390" s="9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8"/>
      <c r="AP390" s="17"/>
      <c r="AQ390" s="17"/>
      <c r="AR390" s="17"/>
      <c r="AS390" s="17"/>
      <c r="AT390" s="18"/>
      <c r="AU390" s="17"/>
      <c r="AV390" s="17"/>
      <c r="AW390" s="17"/>
      <c r="AX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99"/>
      <c r="CC390" s="99"/>
      <c r="CD390" s="99"/>
      <c r="CE390" s="100"/>
      <c r="CF390" s="100"/>
      <c r="CG390" s="17"/>
      <c r="CH390" s="93"/>
      <c r="CI390" s="93"/>
      <c r="CJ390" s="93"/>
      <c r="CK390" s="93"/>
      <c r="CL390" s="93"/>
      <c r="CM390" s="93"/>
      <c r="CN390" s="93"/>
      <c r="CO390" s="94"/>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5"/>
      <c r="EN390" s="95"/>
      <c r="EO390" s="95"/>
      <c r="EP390" s="95"/>
      <c r="EQ390" s="93"/>
      <c r="ER390" s="93"/>
      <c r="ES390" s="93"/>
      <c r="ET390" s="93"/>
      <c r="EU390" s="93"/>
    </row>
    <row r="391" spans="1:151" x14ac:dyDescent="0.25">
      <c r="A391" s="17"/>
      <c r="B391" s="17"/>
      <c r="C391" s="97"/>
      <c r="D391" s="98"/>
      <c r="E391" s="17"/>
      <c r="F391" s="17"/>
      <c r="G391" s="17"/>
      <c r="H391" s="17"/>
      <c r="I391" s="17"/>
      <c r="J391" s="97"/>
      <c r="K391" s="97"/>
      <c r="L391" s="97"/>
      <c r="M391" s="97"/>
      <c r="N391" s="17"/>
      <c r="O391" s="97"/>
      <c r="P391" s="9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8"/>
      <c r="AP391" s="17"/>
      <c r="AQ391" s="17"/>
      <c r="AR391" s="17"/>
      <c r="AS391" s="17"/>
      <c r="AT391" s="18"/>
      <c r="AU391" s="17"/>
      <c r="AV391" s="17"/>
      <c r="AW391" s="17"/>
      <c r="AX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99"/>
      <c r="CC391" s="99"/>
      <c r="CD391" s="99"/>
      <c r="CE391" s="100"/>
      <c r="CF391" s="100"/>
      <c r="CG391" s="17"/>
      <c r="CH391" s="93"/>
      <c r="CI391" s="93"/>
      <c r="CJ391" s="93"/>
      <c r="CK391" s="93"/>
      <c r="CL391" s="93"/>
      <c r="CM391" s="93"/>
      <c r="CN391" s="93"/>
      <c r="CO391" s="94"/>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5"/>
      <c r="EN391" s="95"/>
      <c r="EO391" s="95"/>
      <c r="EP391" s="95"/>
      <c r="EQ391" s="93"/>
      <c r="ER391" s="93"/>
      <c r="ES391" s="93"/>
      <c r="ET391" s="93"/>
      <c r="EU391" s="93"/>
    </row>
    <row r="392" spans="1:151" x14ac:dyDescent="0.25">
      <c r="A392" s="17"/>
      <c r="B392" s="17"/>
      <c r="C392" s="97"/>
      <c r="D392" s="98"/>
      <c r="E392" s="17"/>
      <c r="F392" s="17"/>
      <c r="G392" s="17"/>
      <c r="H392" s="17"/>
      <c r="I392" s="17"/>
      <c r="J392" s="97"/>
      <c r="K392" s="97"/>
      <c r="L392" s="97"/>
      <c r="M392" s="97"/>
      <c r="N392" s="17"/>
      <c r="O392" s="97"/>
      <c r="P392" s="9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8"/>
      <c r="AP392" s="17"/>
      <c r="AQ392" s="17"/>
      <c r="AR392" s="17"/>
      <c r="AS392" s="17"/>
      <c r="AT392" s="18"/>
      <c r="AU392" s="17"/>
      <c r="AV392" s="17"/>
      <c r="AW392" s="17"/>
      <c r="AX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99"/>
      <c r="CC392" s="99"/>
      <c r="CD392" s="99"/>
      <c r="CE392" s="100"/>
      <c r="CF392" s="100"/>
      <c r="CG392" s="17"/>
      <c r="CH392" s="93"/>
      <c r="CI392" s="93"/>
      <c r="CJ392" s="93"/>
      <c r="CK392" s="93"/>
      <c r="CL392" s="93"/>
      <c r="CM392" s="93"/>
      <c r="CN392" s="93"/>
      <c r="CO392" s="94"/>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5"/>
      <c r="EN392" s="95"/>
      <c r="EO392" s="95"/>
      <c r="EP392" s="95"/>
      <c r="EQ392" s="93"/>
      <c r="ER392" s="93"/>
      <c r="ES392" s="93"/>
      <c r="ET392" s="93"/>
      <c r="EU392" s="93"/>
    </row>
    <row r="393" spans="1:151" x14ac:dyDescent="0.25">
      <c r="A393" s="17"/>
      <c r="B393" s="17"/>
      <c r="C393" s="97"/>
      <c r="D393" s="98"/>
      <c r="E393" s="17"/>
      <c r="F393" s="17"/>
      <c r="G393" s="17"/>
      <c r="H393" s="17"/>
      <c r="I393" s="17"/>
      <c r="J393" s="97"/>
      <c r="K393" s="97"/>
      <c r="L393" s="97"/>
      <c r="M393" s="97"/>
      <c r="N393" s="17"/>
      <c r="O393" s="97"/>
      <c r="P393" s="9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8"/>
      <c r="AP393" s="17"/>
      <c r="AQ393" s="17"/>
      <c r="AR393" s="17"/>
      <c r="AS393" s="17"/>
      <c r="AT393" s="18"/>
      <c r="AU393" s="17"/>
      <c r="AV393" s="17"/>
      <c r="AW393" s="17"/>
      <c r="AX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99"/>
      <c r="CC393" s="99"/>
      <c r="CD393" s="99"/>
      <c r="CE393" s="100"/>
      <c r="CF393" s="100"/>
      <c r="CG393" s="17"/>
      <c r="CH393" s="93"/>
      <c r="CI393" s="93"/>
      <c r="CJ393" s="93"/>
      <c r="CK393" s="93"/>
      <c r="CL393" s="93"/>
      <c r="CM393" s="93"/>
      <c r="CN393" s="93"/>
      <c r="CO393" s="94"/>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5"/>
      <c r="EN393" s="95"/>
      <c r="EO393" s="95"/>
      <c r="EP393" s="95"/>
      <c r="EQ393" s="93"/>
      <c r="ER393" s="93"/>
      <c r="ES393" s="93"/>
      <c r="ET393" s="93"/>
      <c r="EU393" s="93"/>
    </row>
    <row r="394" spans="1:151" x14ac:dyDescent="0.25">
      <c r="A394" s="17"/>
      <c r="B394" s="17"/>
      <c r="C394" s="97"/>
      <c r="D394" s="98"/>
      <c r="E394" s="17"/>
      <c r="F394" s="17"/>
      <c r="G394" s="17"/>
      <c r="H394" s="17"/>
      <c r="I394" s="17"/>
      <c r="J394" s="97"/>
      <c r="K394" s="97"/>
      <c r="L394" s="97"/>
      <c r="M394" s="97"/>
      <c r="N394" s="17"/>
      <c r="O394" s="97"/>
      <c r="P394" s="9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8"/>
      <c r="AP394" s="17"/>
      <c r="AQ394" s="17"/>
      <c r="AR394" s="17"/>
      <c r="AS394" s="17"/>
      <c r="AT394" s="18"/>
      <c r="AU394" s="17"/>
      <c r="AV394" s="17"/>
      <c r="AW394" s="17"/>
      <c r="AX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99"/>
      <c r="CC394" s="99"/>
      <c r="CD394" s="99"/>
      <c r="CE394" s="100"/>
      <c r="CF394" s="100"/>
      <c r="CG394" s="17"/>
      <c r="CH394" s="93"/>
      <c r="CI394" s="93"/>
      <c r="CJ394" s="93"/>
      <c r="CK394" s="93"/>
      <c r="CL394" s="93"/>
      <c r="CM394" s="93"/>
      <c r="CN394" s="93"/>
      <c r="CO394" s="94"/>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5"/>
      <c r="EN394" s="95"/>
      <c r="EO394" s="95"/>
      <c r="EP394" s="95"/>
      <c r="EQ394" s="93"/>
      <c r="ER394" s="93"/>
      <c r="ES394" s="93"/>
      <c r="ET394" s="93"/>
      <c r="EU394" s="93"/>
    </row>
    <row r="395" spans="1:151" x14ac:dyDescent="0.25">
      <c r="A395" s="17"/>
      <c r="B395" s="17"/>
      <c r="C395" s="97"/>
      <c r="D395" s="98"/>
      <c r="E395" s="17"/>
      <c r="F395" s="17"/>
      <c r="G395" s="17"/>
      <c r="H395" s="17"/>
      <c r="I395" s="17"/>
      <c r="J395" s="97"/>
      <c r="K395" s="97"/>
      <c r="L395" s="97"/>
      <c r="M395" s="97"/>
      <c r="N395" s="17"/>
      <c r="O395" s="97"/>
      <c r="P395" s="9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8"/>
      <c r="AP395" s="17"/>
      <c r="AQ395" s="17"/>
      <c r="AR395" s="17"/>
      <c r="AS395" s="17"/>
      <c r="AT395" s="18"/>
      <c r="AU395" s="17"/>
      <c r="AV395" s="17"/>
      <c r="AW395" s="17"/>
      <c r="AX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99"/>
      <c r="CC395" s="99"/>
      <c r="CD395" s="99"/>
      <c r="CE395" s="100"/>
      <c r="CF395" s="100"/>
      <c r="CG395" s="17"/>
      <c r="CH395" s="93"/>
      <c r="CI395" s="93"/>
      <c r="CJ395" s="93"/>
      <c r="CK395" s="93"/>
      <c r="CL395" s="93"/>
      <c r="CM395" s="93"/>
      <c r="CN395" s="93"/>
      <c r="CO395" s="94"/>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5"/>
      <c r="EN395" s="95"/>
      <c r="EO395" s="95"/>
      <c r="EP395" s="95"/>
      <c r="EQ395" s="93"/>
      <c r="ER395" s="93"/>
      <c r="ES395" s="93"/>
      <c r="ET395" s="93"/>
      <c r="EU395" s="93"/>
    </row>
    <row r="396" spans="1:151" x14ac:dyDescent="0.25">
      <c r="A396" s="17"/>
      <c r="B396" s="17"/>
      <c r="C396" s="97"/>
      <c r="D396" s="98"/>
      <c r="E396" s="17"/>
      <c r="F396" s="17"/>
      <c r="G396" s="17"/>
      <c r="H396" s="17"/>
      <c r="I396" s="17"/>
      <c r="J396" s="97"/>
      <c r="K396" s="97"/>
      <c r="L396" s="97"/>
      <c r="M396" s="97"/>
      <c r="N396" s="17"/>
      <c r="O396" s="97"/>
      <c r="P396" s="9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8"/>
      <c r="AP396" s="17"/>
      <c r="AQ396" s="17"/>
      <c r="AR396" s="17"/>
      <c r="AS396" s="17"/>
      <c r="AT396" s="18"/>
      <c r="AU396" s="17"/>
      <c r="AV396" s="17"/>
      <c r="AW396" s="17"/>
      <c r="AX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99"/>
      <c r="CC396" s="99"/>
      <c r="CD396" s="99"/>
      <c r="CE396" s="100"/>
      <c r="CF396" s="100"/>
      <c r="CG396" s="17"/>
      <c r="CH396" s="93"/>
      <c r="CI396" s="93"/>
      <c r="CJ396" s="93"/>
      <c r="CK396" s="93"/>
      <c r="CL396" s="93"/>
      <c r="CM396" s="93"/>
      <c r="CN396" s="93"/>
      <c r="CO396" s="94"/>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5"/>
      <c r="EN396" s="95"/>
      <c r="EO396" s="95"/>
      <c r="EP396" s="95"/>
      <c r="EQ396" s="93"/>
      <c r="ER396" s="93"/>
      <c r="ES396" s="93"/>
      <c r="ET396" s="93"/>
      <c r="EU396" s="93"/>
    </row>
    <row r="397" spans="1:151" x14ac:dyDescent="0.25">
      <c r="A397" s="17"/>
      <c r="B397" s="17"/>
      <c r="C397" s="97"/>
      <c r="D397" s="98"/>
      <c r="E397" s="17"/>
      <c r="F397" s="17"/>
      <c r="G397" s="17"/>
      <c r="H397" s="17"/>
      <c r="I397" s="17"/>
      <c r="J397" s="97"/>
      <c r="K397" s="97"/>
      <c r="L397" s="97"/>
      <c r="M397" s="97"/>
      <c r="N397" s="17"/>
      <c r="O397" s="97"/>
      <c r="P397" s="9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8"/>
      <c r="AP397" s="17"/>
      <c r="AQ397" s="17"/>
      <c r="AR397" s="17"/>
      <c r="AS397" s="17"/>
      <c r="AT397" s="18"/>
      <c r="AU397" s="17"/>
      <c r="AV397" s="17"/>
      <c r="AW397" s="17"/>
      <c r="AX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99"/>
      <c r="CC397" s="99"/>
      <c r="CD397" s="99"/>
      <c r="CE397" s="100"/>
      <c r="CF397" s="100"/>
      <c r="CG397" s="17"/>
      <c r="CH397" s="93"/>
      <c r="CI397" s="93"/>
      <c r="CJ397" s="93"/>
      <c r="CK397" s="93"/>
      <c r="CL397" s="93"/>
      <c r="CM397" s="93"/>
      <c r="CN397" s="93"/>
      <c r="CO397" s="94"/>
      <c r="CP397" s="93"/>
      <c r="CQ397" s="93"/>
      <c r="CR397" s="93"/>
      <c r="CS397" s="93"/>
      <c r="CT397" s="93"/>
      <c r="CU397" s="93"/>
      <c r="CV397" s="93"/>
      <c r="CW397" s="93"/>
      <c r="CX397" s="93"/>
      <c r="CY397" s="93"/>
      <c r="CZ397" s="93"/>
      <c r="DA397" s="93"/>
      <c r="DB397" s="93"/>
      <c r="DC397" s="93"/>
      <c r="DD397" s="93"/>
      <c r="EI397" s="93"/>
      <c r="EJ397" s="93"/>
      <c r="EK397" s="93"/>
      <c r="EL397" s="93"/>
      <c r="EM397" s="95"/>
      <c r="EN397" s="95"/>
      <c r="EO397" s="95"/>
      <c r="EP397" s="95"/>
      <c r="EQ397" s="93"/>
      <c r="ER397" s="93"/>
      <c r="ES397" s="93"/>
      <c r="ET397" s="93"/>
      <c r="EU397" s="93"/>
    </row>
    <row r="398" spans="1:151" x14ac:dyDescent="0.25">
      <c r="A398" s="17"/>
      <c r="B398" s="17"/>
      <c r="C398" s="97"/>
      <c r="D398" s="98"/>
      <c r="E398" s="17"/>
      <c r="F398" s="17"/>
      <c r="G398" s="17"/>
      <c r="H398" s="17"/>
      <c r="I398" s="17"/>
      <c r="J398" s="97"/>
      <c r="K398" s="97"/>
      <c r="L398" s="97"/>
      <c r="M398" s="97"/>
      <c r="N398" s="17"/>
      <c r="O398" s="97"/>
      <c r="P398" s="9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8"/>
      <c r="AP398" s="17"/>
      <c r="AQ398" s="17"/>
      <c r="AR398" s="17"/>
      <c r="AS398" s="17"/>
      <c r="AT398" s="18"/>
      <c r="AU398" s="17"/>
      <c r="AV398" s="17"/>
      <c r="AW398" s="17"/>
      <c r="AX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99"/>
      <c r="CC398" s="99"/>
      <c r="CD398" s="99"/>
      <c r="CE398" s="100"/>
      <c r="CF398" s="100"/>
      <c r="CG398" s="17"/>
      <c r="CH398" s="93"/>
      <c r="CI398" s="93"/>
      <c r="CJ398" s="93"/>
      <c r="CK398" s="93"/>
      <c r="CL398" s="93"/>
      <c r="CM398" s="93"/>
      <c r="CN398" s="93"/>
      <c r="CO398" s="94"/>
      <c r="CP398" s="93"/>
      <c r="CQ398" s="93"/>
      <c r="CR398" s="93"/>
      <c r="CS398" s="93"/>
      <c r="CT398" s="93"/>
      <c r="CU398" s="93"/>
      <c r="CV398" s="93"/>
      <c r="CW398" s="93"/>
      <c r="CX398" s="93"/>
      <c r="CY398" s="93"/>
      <c r="CZ398" s="93"/>
      <c r="DA398" s="93"/>
      <c r="DB398" s="93"/>
      <c r="DC398" s="93"/>
      <c r="DD398" s="93"/>
      <c r="EI398" s="93"/>
      <c r="EJ398" s="93"/>
      <c r="EK398" s="93"/>
      <c r="EL398" s="93"/>
      <c r="EM398" s="95"/>
      <c r="EN398" s="95"/>
      <c r="EO398" s="95"/>
      <c r="EP398" s="95"/>
      <c r="EQ398" s="93"/>
      <c r="ER398" s="93"/>
      <c r="ES398" s="93"/>
      <c r="ET398" s="93"/>
      <c r="EU398" s="93"/>
    </row>
    <row r="399" spans="1:151" x14ac:dyDescent="0.25">
      <c r="A399" s="17"/>
      <c r="B399" s="17"/>
      <c r="C399" s="97"/>
      <c r="D399" s="98"/>
      <c r="E399" s="17"/>
      <c r="F399" s="17"/>
      <c r="G399" s="17"/>
      <c r="H399" s="17"/>
      <c r="I399" s="17"/>
      <c r="J399" s="97"/>
      <c r="K399" s="97"/>
      <c r="L399" s="97"/>
      <c r="M399" s="97"/>
      <c r="N399" s="17"/>
      <c r="O399" s="97"/>
      <c r="P399" s="9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8"/>
      <c r="AP399" s="17"/>
      <c r="AQ399" s="17"/>
      <c r="AR399" s="17"/>
      <c r="AS399" s="17"/>
      <c r="AT399" s="18"/>
      <c r="AU399" s="17"/>
      <c r="AV399" s="17"/>
      <c r="AW399" s="17"/>
      <c r="AX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99"/>
      <c r="CC399" s="99"/>
      <c r="CD399" s="99"/>
      <c r="CE399" s="100"/>
      <c r="CF399" s="100"/>
      <c r="CG399" s="17"/>
      <c r="CH399" s="93"/>
      <c r="CI399" s="93"/>
      <c r="CJ399" s="93"/>
      <c r="CK399" s="93"/>
      <c r="CL399" s="93"/>
      <c r="CM399" s="93"/>
      <c r="CN399" s="93"/>
      <c r="CO399" s="94"/>
      <c r="CP399" s="93"/>
      <c r="CQ399" s="93"/>
      <c r="CR399" s="93"/>
      <c r="CS399" s="93"/>
      <c r="CT399" s="93"/>
      <c r="CU399" s="93"/>
      <c r="CV399" s="93"/>
      <c r="CW399" s="93"/>
      <c r="CX399" s="93"/>
      <c r="CY399" s="93"/>
      <c r="CZ399" s="93"/>
      <c r="DA399" s="93"/>
      <c r="DB399" s="93"/>
      <c r="DC399" s="93"/>
      <c r="DD399" s="93"/>
      <c r="EI399" s="93"/>
      <c r="EJ399" s="93"/>
      <c r="EK399" s="93"/>
      <c r="EL399" s="93"/>
      <c r="EM399" s="95"/>
      <c r="EN399" s="95"/>
      <c r="EO399" s="95"/>
      <c r="EP399" s="95"/>
      <c r="EQ399" s="93"/>
      <c r="ER399" s="93"/>
      <c r="ES399" s="93"/>
      <c r="ET399" s="93"/>
      <c r="EU399" s="93"/>
    </row>
    <row r="400" spans="1:151" x14ac:dyDescent="0.25">
      <c r="A400" s="17"/>
      <c r="B400" s="17"/>
      <c r="C400" s="97"/>
      <c r="D400" s="98"/>
      <c r="E400" s="17"/>
      <c r="F400" s="17"/>
      <c r="G400" s="17"/>
      <c r="H400" s="17"/>
      <c r="I400" s="17"/>
      <c r="J400" s="97"/>
      <c r="K400" s="97"/>
      <c r="L400" s="97"/>
      <c r="M400" s="97"/>
      <c r="N400" s="17"/>
      <c r="O400" s="97"/>
      <c r="P400" s="9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8"/>
      <c r="AP400" s="17"/>
      <c r="AQ400" s="17"/>
      <c r="AR400" s="17"/>
      <c r="AS400" s="17"/>
      <c r="AT400" s="18"/>
      <c r="AU400" s="17"/>
      <c r="AV400" s="17"/>
      <c r="AW400" s="17"/>
      <c r="AX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99"/>
      <c r="CC400" s="99"/>
      <c r="CD400" s="99"/>
      <c r="CE400" s="100"/>
      <c r="CF400" s="100"/>
      <c r="CG400" s="17"/>
      <c r="CH400" s="93"/>
      <c r="CI400" s="93"/>
      <c r="CJ400" s="93"/>
      <c r="CK400" s="93"/>
      <c r="CL400" s="93"/>
      <c r="CM400" s="93"/>
      <c r="CN400" s="93"/>
      <c r="CO400" s="94"/>
      <c r="CP400" s="93"/>
      <c r="CQ400" s="93"/>
      <c r="CR400" s="93"/>
      <c r="CS400" s="93"/>
      <c r="CT400" s="93"/>
      <c r="CU400" s="93"/>
      <c r="CV400" s="93"/>
      <c r="CW400" s="93"/>
      <c r="CX400" s="93"/>
      <c r="CY400" s="93"/>
      <c r="CZ400" s="93"/>
      <c r="DA400" s="93"/>
      <c r="DB400" s="93"/>
      <c r="DC400" s="93"/>
      <c r="DD400" s="93"/>
      <c r="EI400" s="93"/>
      <c r="EJ400" s="93"/>
      <c r="EK400" s="93"/>
      <c r="EL400" s="93"/>
      <c r="EM400" s="95"/>
      <c r="EN400" s="95"/>
      <c r="EO400" s="95"/>
      <c r="EP400" s="95"/>
      <c r="EQ400" s="93"/>
      <c r="ER400" s="93"/>
      <c r="ES400" s="93"/>
      <c r="ET400" s="93"/>
      <c r="EU400" s="93"/>
    </row>
    <row r="401" spans="1:151" x14ac:dyDescent="0.25">
      <c r="A401" s="17"/>
      <c r="B401" s="17"/>
      <c r="C401" s="97"/>
      <c r="D401" s="98"/>
      <c r="E401" s="17"/>
      <c r="F401" s="17"/>
      <c r="G401" s="17"/>
      <c r="H401" s="17"/>
      <c r="I401" s="17"/>
      <c r="J401" s="97"/>
      <c r="K401" s="97"/>
      <c r="L401" s="97"/>
      <c r="M401" s="97"/>
      <c r="N401" s="17"/>
      <c r="O401" s="97"/>
      <c r="P401" s="9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8"/>
      <c r="AP401" s="17"/>
      <c r="AQ401" s="17"/>
      <c r="AR401" s="17"/>
      <c r="AS401" s="17"/>
      <c r="AT401" s="18"/>
      <c r="AU401" s="17"/>
      <c r="AV401" s="17"/>
      <c r="AW401" s="17"/>
      <c r="AX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99"/>
      <c r="CC401" s="99"/>
      <c r="CD401" s="99"/>
      <c r="CE401" s="100"/>
      <c r="CF401" s="100"/>
      <c r="CG401" s="17"/>
      <c r="CH401" s="93"/>
      <c r="CI401" s="93"/>
      <c r="CJ401" s="93"/>
      <c r="CK401" s="93"/>
      <c r="CL401" s="93"/>
      <c r="CM401" s="93"/>
      <c r="CN401" s="93"/>
      <c r="CO401" s="94"/>
      <c r="CP401" s="93"/>
      <c r="CQ401" s="93"/>
      <c r="CR401" s="93"/>
      <c r="CS401" s="93"/>
      <c r="CT401" s="93"/>
      <c r="CU401" s="93"/>
      <c r="CV401" s="93"/>
      <c r="CW401" s="93"/>
      <c r="CX401" s="93"/>
      <c r="CY401" s="93"/>
      <c r="CZ401" s="93"/>
      <c r="DA401" s="93"/>
      <c r="DB401" s="93"/>
      <c r="DC401" s="93"/>
      <c r="DD401" s="93"/>
      <c r="EI401" s="93"/>
      <c r="EJ401" s="93"/>
      <c r="EK401" s="93"/>
      <c r="EL401" s="93"/>
      <c r="EM401" s="95"/>
      <c r="EN401" s="95"/>
      <c r="EO401" s="95"/>
      <c r="EP401" s="95"/>
      <c r="EQ401" s="93"/>
      <c r="ER401" s="93"/>
      <c r="ES401" s="93"/>
      <c r="ET401" s="93"/>
      <c r="EU401" s="93"/>
    </row>
    <row r="402" spans="1:151" x14ac:dyDescent="0.25">
      <c r="A402" s="17"/>
      <c r="B402" s="17"/>
      <c r="C402" s="97"/>
      <c r="D402" s="98"/>
      <c r="E402" s="17"/>
      <c r="F402" s="17"/>
      <c r="G402" s="17"/>
      <c r="H402" s="17"/>
      <c r="I402" s="17"/>
      <c r="J402" s="97"/>
      <c r="K402" s="97"/>
      <c r="L402" s="97"/>
      <c r="M402" s="97"/>
      <c r="N402" s="17"/>
      <c r="O402" s="97"/>
      <c r="P402" s="9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8"/>
      <c r="AP402" s="17"/>
      <c r="AQ402" s="17"/>
      <c r="AR402" s="17"/>
      <c r="AS402" s="17"/>
      <c r="AT402" s="18"/>
      <c r="AU402" s="17"/>
      <c r="AV402" s="17"/>
      <c r="AW402" s="17"/>
      <c r="AX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99"/>
      <c r="CC402" s="99"/>
      <c r="CD402" s="99"/>
      <c r="CE402" s="100"/>
      <c r="CF402" s="100"/>
      <c r="CG402" s="17"/>
      <c r="CH402" s="93"/>
      <c r="CI402" s="93"/>
      <c r="CJ402" s="93"/>
      <c r="CK402" s="93"/>
      <c r="CL402" s="93"/>
      <c r="CM402" s="93"/>
      <c r="CN402" s="93"/>
      <c r="CO402" s="94"/>
      <c r="CP402" s="93"/>
      <c r="CQ402" s="93"/>
      <c r="CR402" s="93"/>
      <c r="CS402" s="93"/>
      <c r="CT402" s="93"/>
      <c r="CU402" s="93"/>
      <c r="CV402" s="93"/>
      <c r="CW402" s="93"/>
      <c r="CX402" s="93"/>
      <c r="CY402" s="93"/>
      <c r="CZ402" s="93"/>
      <c r="DA402" s="93"/>
      <c r="DB402" s="93"/>
      <c r="DC402" s="93"/>
      <c r="DD402" s="93"/>
      <c r="EI402" s="93"/>
      <c r="EJ402" s="93"/>
      <c r="EK402" s="93"/>
      <c r="EL402" s="93"/>
      <c r="EM402" s="95"/>
      <c r="EN402" s="95"/>
      <c r="EO402" s="95"/>
      <c r="EP402" s="95"/>
      <c r="EQ402" s="93"/>
      <c r="ER402" s="93"/>
      <c r="ES402" s="93"/>
      <c r="ET402" s="93"/>
      <c r="EU402" s="93"/>
    </row>
    <row r="403" spans="1:151" x14ac:dyDescent="0.25">
      <c r="A403" s="17"/>
      <c r="B403" s="17"/>
      <c r="C403" s="97"/>
      <c r="D403" s="98"/>
      <c r="E403" s="17"/>
      <c r="F403" s="17"/>
      <c r="G403" s="17"/>
      <c r="H403" s="17"/>
      <c r="I403" s="17"/>
      <c r="J403" s="97"/>
      <c r="K403" s="97"/>
      <c r="L403" s="97"/>
      <c r="M403" s="97"/>
      <c r="N403" s="17"/>
      <c r="O403" s="97"/>
      <c r="P403" s="9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8"/>
      <c r="AP403" s="17"/>
      <c r="AQ403" s="17"/>
      <c r="AR403" s="17"/>
      <c r="AS403" s="17"/>
      <c r="AT403" s="18"/>
      <c r="AU403" s="17"/>
      <c r="AV403" s="17"/>
      <c r="AW403" s="17"/>
      <c r="AX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99"/>
      <c r="CC403" s="99"/>
      <c r="CD403" s="99"/>
      <c r="CE403" s="100"/>
      <c r="CF403" s="100"/>
      <c r="CG403" s="17"/>
      <c r="CH403" s="93"/>
      <c r="CI403" s="93"/>
      <c r="CJ403" s="93"/>
      <c r="CK403" s="93"/>
      <c r="CL403" s="93"/>
      <c r="CM403" s="93"/>
      <c r="CN403" s="93"/>
      <c r="CO403" s="94"/>
      <c r="CP403" s="93"/>
      <c r="CQ403" s="93"/>
      <c r="CR403" s="93"/>
      <c r="CS403" s="93"/>
      <c r="CT403" s="93"/>
      <c r="CU403" s="93"/>
      <c r="CV403" s="93"/>
      <c r="CW403" s="93"/>
      <c r="CX403" s="93"/>
      <c r="CY403" s="93"/>
      <c r="CZ403" s="93"/>
      <c r="DA403" s="93"/>
      <c r="DB403" s="93"/>
      <c r="DC403" s="93"/>
      <c r="DD403" s="93"/>
      <c r="EI403" s="93"/>
      <c r="EJ403" s="93"/>
      <c r="EK403" s="93"/>
      <c r="EL403" s="93"/>
      <c r="EM403" s="95"/>
      <c r="EN403" s="95"/>
      <c r="EO403" s="95"/>
      <c r="EP403" s="95"/>
      <c r="EQ403" s="93"/>
      <c r="ER403" s="93"/>
      <c r="ES403" s="93"/>
      <c r="ET403" s="93"/>
      <c r="EU403" s="93"/>
    </row>
    <row r="404" spans="1:151" x14ac:dyDescent="0.25">
      <c r="A404" s="17"/>
      <c r="B404" s="17"/>
      <c r="C404" s="97"/>
      <c r="D404" s="98"/>
      <c r="E404" s="17"/>
      <c r="F404" s="17"/>
      <c r="G404" s="17"/>
      <c r="H404" s="17"/>
      <c r="I404" s="17"/>
      <c r="J404" s="97"/>
      <c r="K404" s="97"/>
      <c r="L404" s="97"/>
      <c r="M404" s="97"/>
      <c r="N404" s="17"/>
      <c r="O404" s="97"/>
      <c r="P404" s="9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8"/>
      <c r="AP404" s="17"/>
      <c r="AQ404" s="17"/>
      <c r="AR404" s="17"/>
      <c r="AS404" s="17"/>
      <c r="AT404" s="18"/>
      <c r="AU404" s="17"/>
      <c r="AV404" s="17"/>
      <c r="AW404" s="17"/>
      <c r="AX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99"/>
      <c r="CC404" s="99"/>
      <c r="CD404" s="99"/>
      <c r="CE404" s="100"/>
      <c r="CF404" s="100"/>
      <c r="CG404" s="17"/>
      <c r="CH404" s="93"/>
      <c r="CI404" s="93"/>
      <c r="CJ404" s="93"/>
      <c r="CK404" s="93"/>
      <c r="CL404" s="93"/>
      <c r="CM404" s="93"/>
      <c r="CN404" s="93"/>
      <c r="CO404" s="94"/>
      <c r="CP404" s="93"/>
      <c r="CQ404" s="93"/>
      <c r="CR404" s="93"/>
      <c r="CS404" s="93"/>
      <c r="CT404" s="93"/>
      <c r="CU404" s="93"/>
      <c r="CV404" s="93"/>
      <c r="CW404" s="93"/>
      <c r="CX404" s="93"/>
      <c r="CY404" s="93"/>
      <c r="CZ404" s="93"/>
      <c r="DA404" s="93"/>
      <c r="DB404" s="93"/>
      <c r="DC404" s="93"/>
      <c r="DD404" s="93"/>
      <c r="EI404" s="93"/>
      <c r="EJ404" s="93"/>
      <c r="EK404" s="93"/>
      <c r="EL404" s="93"/>
      <c r="EM404" s="95"/>
      <c r="EN404" s="95"/>
      <c r="EO404" s="95"/>
      <c r="EP404" s="95"/>
      <c r="EQ404" s="93"/>
      <c r="ER404" s="93"/>
      <c r="ES404" s="93"/>
      <c r="ET404" s="93"/>
      <c r="EU404" s="93"/>
    </row>
    <row r="405" spans="1:151" x14ac:dyDescent="0.25">
      <c r="A405" s="17"/>
      <c r="B405" s="17"/>
      <c r="C405" s="97"/>
      <c r="D405" s="98"/>
      <c r="E405" s="17"/>
      <c r="F405" s="17"/>
      <c r="G405" s="17"/>
      <c r="H405" s="17"/>
      <c r="I405" s="17"/>
      <c r="J405" s="97"/>
      <c r="K405" s="97"/>
      <c r="L405" s="97"/>
      <c r="M405" s="97"/>
      <c r="N405" s="17"/>
      <c r="O405" s="97"/>
      <c r="P405" s="9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8"/>
      <c r="AP405" s="17"/>
      <c r="AQ405" s="17"/>
      <c r="AR405" s="17"/>
      <c r="AS405" s="17"/>
      <c r="AT405" s="18"/>
      <c r="AU405" s="17"/>
      <c r="AV405" s="17"/>
      <c r="AW405" s="17"/>
      <c r="AX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99"/>
      <c r="CC405" s="99"/>
      <c r="CD405" s="99"/>
      <c r="CE405" s="100"/>
      <c r="CF405" s="100"/>
      <c r="CG405" s="17"/>
      <c r="CH405" s="93"/>
      <c r="CI405" s="93"/>
      <c r="CJ405" s="93"/>
      <c r="CK405" s="93"/>
      <c r="CL405" s="93"/>
      <c r="CM405" s="93"/>
      <c r="CN405" s="93"/>
      <c r="CO405" s="94"/>
      <c r="CP405" s="93"/>
      <c r="CQ405" s="93"/>
      <c r="CR405" s="93"/>
      <c r="CS405" s="93"/>
      <c r="CT405" s="93"/>
      <c r="CU405" s="93"/>
      <c r="CV405" s="93"/>
      <c r="CW405" s="93"/>
      <c r="CX405" s="93"/>
      <c r="CY405" s="93"/>
      <c r="CZ405" s="93"/>
      <c r="DA405" s="93"/>
      <c r="DB405" s="93"/>
      <c r="DC405" s="93"/>
      <c r="DD405" s="93"/>
      <c r="EI405" s="93"/>
      <c r="EJ405" s="93"/>
      <c r="EK405" s="93"/>
      <c r="EL405" s="93"/>
      <c r="EM405" s="95"/>
      <c r="EN405" s="95"/>
      <c r="EO405" s="95"/>
      <c r="EP405" s="95"/>
      <c r="EQ405" s="93"/>
      <c r="ER405" s="93"/>
      <c r="ES405" s="93"/>
      <c r="ET405" s="93"/>
      <c r="EU405" s="93"/>
    </row>
    <row r="406" spans="1:151" x14ac:dyDescent="0.25">
      <c r="A406" s="17"/>
      <c r="B406" s="17"/>
      <c r="C406" s="97"/>
      <c r="D406" s="98"/>
      <c r="E406" s="17"/>
      <c r="F406" s="17"/>
      <c r="G406" s="17"/>
      <c r="H406" s="17"/>
      <c r="I406" s="17"/>
      <c r="J406" s="97"/>
      <c r="K406" s="97"/>
      <c r="L406" s="97"/>
      <c r="M406" s="97"/>
      <c r="N406" s="17"/>
      <c r="O406" s="97"/>
      <c r="P406" s="9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8"/>
      <c r="AP406" s="17"/>
      <c r="AQ406" s="17"/>
      <c r="AR406" s="17"/>
      <c r="AS406" s="17"/>
      <c r="AT406" s="18"/>
      <c r="AU406" s="17"/>
      <c r="AV406" s="17"/>
      <c r="AW406" s="17"/>
      <c r="AX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99"/>
      <c r="CC406" s="99"/>
      <c r="CD406" s="99"/>
      <c r="CE406" s="100"/>
      <c r="CF406" s="100"/>
      <c r="CG406" s="17"/>
      <c r="CH406" s="93"/>
      <c r="CI406" s="93"/>
      <c r="CJ406" s="93"/>
      <c r="CK406" s="93"/>
      <c r="CL406" s="93"/>
      <c r="CM406" s="93"/>
      <c r="CN406" s="93"/>
      <c r="CO406" s="94"/>
      <c r="CP406" s="93"/>
      <c r="CQ406" s="93"/>
      <c r="CR406" s="93"/>
      <c r="CS406" s="93"/>
      <c r="CT406" s="93"/>
      <c r="CU406" s="93"/>
      <c r="CV406" s="93"/>
      <c r="CW406" s="93"/>
      <c r="CX406" s="93"/>
      <c r="CY406" s="93"/>
      <c r="CZ406" s="93"/>
      <c r="DA406" s="93"/>
      <c r="DB406" s="93"/>
      <c r="DC406" s="93"/>
      <c r="DD406" s="93"/>
      <c r="EI406" s="93"/>
      <c r="EJ406" s="93"/>
      <c r="EK406" s="93"/>
      <c r="EL406" s="93"/>
      <c r="EM406" s="95"/>
      <c r="EN406" s="95"/>
      <c r="EO406" s="95"/>
      <c r="EP406" s="95"/>
      <c r="EQ406" s="93"/>
      <c r="ER406" s="93"/>
      <c r="ES406" s="93"/>
      <c r="ET406" s="93"/>
      <c r="EU406" s="93"/>
    </row>
    <row r="407" spans="1:151" x14ac:dyDescent="0.25">
      <c r="A407" s="12"/>
      <c r="B407" s="12"/>
      <c r="C407" s="11"/>
      <c r="D407" s="22"/>
      <c r="E407" s="12"/>
      <c r="F407" s="12"/>
      <c r="G407" s="12"/>
      <c r="H407" s="12"/>
      <c r="I407" s="12"/>
      <c r="J407" s="11"/>
      <c r="K407" s="11"/>
      <c r="L407" s="11"/>
      <c r="M407" s="11"/>
      <c r="N407" s="12"/>
      <c r="O407" s="11"/>
      <c r="P407" s="11"/>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9"/>
      <c r="AP407" s="12"/>
      <c r="AQ407" s="12"/>
      <c r="AR407" s="12"/>
      <c r="AS407" s="12"/>
      <c r="AT407" s="19"/>
      <c r="AU407" s="12"/>
      <c r="AV407" s="12"/>
      <c r="AW407" s="12"/>
      <c r="AX407" s="12"/>
      <c r="BC407" s="12"/>
      <c r="BD407" s="12"/>
      <c r="BE407" s="12"/>
      <c r="BF407" s="12"/>
      <c r="BG407" s="12"/>
      <c r="BH407" s="12"/>
      <c r="BI407" s="12"/>
      <c r="BJ407" s="12"/>
      <c r="BK407" s="12"/>
      <c r="BL407" s="12"/>
      <c r="BM407" s="12"/>
      <c r="BN407" s="12"/>
      <c r="BO407" s="12"/>
      <c r="BP407" s="12"/>
      <c r="BQ407" s="12"/>
      <c r="BR407" s="12"/>
      <c r="BS407" s="12"/>
      <c r="BT407" s="12"/>
      <c r="BU407" s="12"/>
      <c r="BV407" s="12"/>
      <c r="BW407" s="68"/>
      <c r="BX407" s="12"/>
      <c r="BY407" s="12"/>
      <c r="BZ407" s="12"/>
      <c r="CA407" s="12"/>
      <c r="CB407" s="21"/>
      <c r="CC407" s="21"/>
      <c r="CD407" s="21"/>
      <c r="CE407" s="81"/>
      <c r="CF407" s="81"/>
      <c r="CG407" s="12"/>
    </row>
    <row r="408" spans="1:151" x14ac:dyDescent="0.25">
      <c r="A408" s="12"/>
      <c r="B408" s="12"/>
      <c r="C408" s="11"/>
      <c r="D408" s="22"/>
      <c r="E408" s="12"/>
      <c r="F408" s="12"/>
      <c r="G408" s="12"/>
      <c r="H408" s="12"/>
      <c r="I408" s="12"/>
      <c r="J408" s="11"/>
      <c r="K408" s="11"/>
      <c r="L408" s="11"/>
      <c r="M408" s="11"/>
      <c r="N408" s="12"/>
      <c r="O408" s="11"/>
      <c r="P408" s="11"/>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9"/>
      <c r="AP408" s="12"/>
      <c r="AQ408" s="12"/>
      <c r="AR408" s="12"/>
      <c r="AS408" s="12"/>
      <c r="AT408" s="19"/>
      <c r="AU408" s="12"/>
      <c r="AV408" s="12"/>
      <c r="AW408" s="12"/>
      <c r="AX408" s="12"/>
      <c r="BC408" s="12"/>
      <c r="BD408" s="12"/>
      <c r="BE408" s="12"/>
      <c r="BF408" s="12"/>
      <c r="BG408" s="12"/>
      <c r="BH408" s="12"/>
      <c r="BI408" s="12"/>
      <c r="BJ408" s="12"/>
      <c r="BK408" s="12"/>
      <c r="BL408" s="12"/>
      <c r="BM408" s="12"/>
      <c r="BN408" s="12"/>
      <c r="BO408" s="12"/>
      <c r="BP408" s="12"/>
      <c r="BQ408" s="12"/>
      <c r="BR408" s="12"/>
      <c r="BS408" s="12"/>
      <c r="BT408" s="12"/>
      <c r="BU408" s="12"/>
      <c r="BV408" s="12"/>
      <c r="BW408" s="68"/>
      <c r="BX408" s="12"/>
      <c r="BY408" s="12"/>
      <c r="BZ408" s="12"/>
      <c r="CA408" s="12"/>
      <c r="CB408" s="21"/>
      <c r="CC408" s="21"/>
      <c r="CD408" s="21"/>
      <c r="CE408" s="81"/>
      <c r="CF408" s="81"/>
      <c r="CG408" s="12"/>
    </row>
    <row r="409" spans="1:151" x14ac:dyDescent="0.25">
      <c r="A409" s="12"/>
      <c r="B409" s="12"/>
      <c r="C409" s="11"/>
      <c r="D409" s="22"/>
      <c r="E409" s="12"/>
      <c r="F409" s="12"/>
      <c r="G409" s="12"/>
      <c r="H409" s="12"/>
      <c r="I409" s="12"/>
      <c r="J409" s="11"/>
      <c r="K409" s="11"/>
      <c r="L409" s="11"/>
      <c r="M409" s="11"/>
      <c r="N409" s="12"/>
      <c r="O409" s="11"/>
      <c r="P409" s="11"/>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9"/>
      <c r="AP409" s="12"/>
      <c r="AQ409" s="12"/>
      <c r="AR409" s="12"/>
      <c r="AS409" s="12"/>
      <c r="AT409" s="19"/>
      <c r="AU409" s="12"/>
      <c r="AV409" s="12"/>
      <c r="AW409" s="12"/>
      <c r="AX409" s="12"/>
      <c r="BC409" s="12"/>
      <c r="BD409" s="12"/>
      <c r="BE409" s="12"/>
      <c r="BF409" s="12"/>
      <c r="BG409" s="12"/>
      <c r="BH409" s="12"/>
      <c r="BI409" s="12"/>
      <c r="BJ409" s="12"/>
      <c r="BK409" s="12"/>
      <c r="BL409" s="12"/>
      <c r="BM409" s="12"/>
      <c r="BN409" s="12"/>
      <c r="BO409" s="12"/>
      <c r="BP409" s="12"/>
      <c r="BQ409" s="12"/>
      <c r="BR409" s="12"/>
      <c r="BS409" s="12"/>
      <c r="BT409" s="12"/>
      <c r="BU409" s="12"/>
      <c r="BV409" s="12"/>
      <c r="BW409" s="68"/>
      <c r="BX409" s="12"/>
      <c r="BY409" s="12"/>
      <c r="BZ409" s="12"/>
      <c r="CA409" s="12"/>
      <c r="CB409" s="21"/>
      <c r="CC409" s="21"/>
      <c r="CD409" s="21"/>
      <c r="CE409" s="81"/>
      <c r="CF409" s="81"/>
      <c r="CG409" s="12"/>
    </row>
    <row r="410" spans="1:151" x14ac:dyDescent="0.25">
      <c r="A410" s="12"/>
      <c r="B410" s="12"/>
      <c r="C410" s="11"/>
      <c r="D410" s="22"/>
      <c r="E410" s="12"/>
      <c r="F410" s="12"/>
      <c r="G410" s="12"/>
      <c r="H410" s="12"/>
      <c r="I410" s="12"/>
      <c r="J410" s="11"/>
      <c r="K410" s="11"/>
      <c r="L410" s="11"/>
      <c r="M410" s="11"/>
      <c r="N410" s="12"/>
      <c r="O410" s="11"/>
      <c r="P410" s="11"/>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9"/>
      <c r="AP410" s="12"/>
      <c r="AQ410" s="12"/>
      <c r="AR410" s="12"/>
      <c r="AS410" s="12"/>
      <c r="AT410" s="19"/>
      <c r="AU410" s="12"/>
      <c r="AV410" s="12"/>
      <c r="AW410" s="12"/>
      <c r="AX410" s="12"/>
      <c r="BC410" s="12"/>
      <c r="BD410" s="12"/>
      <c r="BE410" s="12"/>
      <c r="BF410" s="12"/>
      <c r="BG410" s="12"/>
      <c r="BH410" s="12"/>
      <c r="BI410" s="12"/>
      <c r="BJ410" s="12"/>
      <c r="BK410" s="12"/>
      <c r="BL410" s="12"/>
      <c r="BM410" s="12"/>
      <c r="BN410" s="12"/>
      <c r="BO410" s="12"/>
      <c r="BP410" s="12"/>
      <c r="BQ410" s="12"/>
      <c r="BR410" s="12"/>
      <c r="BS410" s="12"/>
      <c r="BT410" s="12"/>
      <c r="BU410" s="12"/>
      <c r="BV410" s="12"/>
      <c r="BW410" s="68"/>
      <c r="BX410" s="12"/>
      <c r="BY410" s="12"/>
      <c r="BZ410" s="12"/>
      <c r="CA410" s="12"/>
      <c r="CB410" s="21"/>
      <c r="CC410" s="21"/>
      <c r="CD410" s="21"/>
      <c r="CE410" s="81"/>
      <c r="CF410" s="81"/>
      <c r="CG410" s="12"/>
    </row>
    <row r="411" spans="1:151" x14ac:dyDescent="0.25">
      <c r="A411" s="12"/>
      <c r="B411" s="12"/>
      <c r="C411" s="11"/>
      <c r="D411" s="22"/>
      <c r="E411" s="12"/>
      <c r="F411" s="12"/>
      <c r="G411" s="12"/>
      <c r="H411" s="12"/>
      <c r="I411" s="12"/>
      <c r="J411" s="11"/>
      <c r="K411" s="11"/>
      <c r="L411" s="11"/>
      <c r="M411" s="11"/>
      <c r="N411" s="12"/>
      <c r="O411" s="11"/>
      <c r="P411" s="11"/>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9"/>
      <c r="AP411" s="12"/>
      <c r="AQ411" s="12"/>
      <c r="AR411" s="12"/>
      <c r="AS411" s="12"/>
      <c r="AT411" s="19"/>
      <c r="AU411" s="12"/>
      <c r="AV411" s="12"/>
      <c r="AW411" s="12"/>
      <c r="AX411" s="12"/>
      <c r="BC411" s="12"/>
      <c r="BD411" s="12"/>
      <c r="BE411" s="12"/>
      <c r="BF411" s="12"/>
      <c r="BG411" s="12"/>
      <c r="BH411" s="12"/>
      <c r="BI411" s="12"/>
      <c r="BJ411" s="12"/>
      <c r="BK411" s="12"/>
      <c r="BL411" s="12"/>
      <c r="BM411" s="12"/>
      <c r="BN411" s="12"/>
      <c r="BO411" s="12"/>
      <c r="BP411" s="12"/>
      <c r="BQ411" s="12"/>
      <c r="BR411" s="12"/>
      <c r="BS411" s="12"/>
      <c r="BT411" s="12"/>
      <c r="BU411" s="12"/>
      <c r="BV411" s="12"/>
      <c r="BW411" s="68"/>
      <c r="BX411" s="12"/>
      <c r="BY411" s="12"/>
      <c r="BZ411" s="12"/>
      <c r="CA411" s="12"/>
      <c r="CB411" s="21"/>
      <c r="CC411" s="21"/>
      <c r="CD411" s="21"/>
      <c r="CE411" s="81"/>
      <c r="CF411" s="81"/>
      <c r="CG411" s="12"/>
    </row>
    <row r="412" spans="1:151" x14ac:dyDescent="0.25">
      <c r="A412" s="12"/>
      <c r="B412" s="12"/>
      <c r="C412" s="11"/>
      <c r="D412" s="22"/>
      <c r="E412" s="12"/>
      <c r="F412" s="12"/>
      <c r="G412" s="12"/>
      <c r="H412" s="12"/>
      <c r="I412" s="12"/>
      <c r="J412" s="11"/>
      <c r="K412" s="11"/>
      <c r="L412" s="11"/>
      <c r="M412" s="11"/>
      <c r="N412" s="12"/>
      <c r="O412" s="11"/>
      <c r="P412" s="11"/>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9"/>
      <c r="AP412" s="12"/>
      <c r="AQ412" s="12"/>
      <c r="AR412" s="12"/>
      <c r="AS412" s="12"/>
      <c r="AT412" s="19"/>
      <c r="AU412" s="12"/>
      <c r="AV412" s="12"/>
      <c r="AW412" s="12"/>
      <c r="AX412" s="12"/>
      <c r="BC412" s="12"/>
      <c r="BD412" s="12"/>
      <c r="BE412" s="12"/>
      <c r="BF412" s="12"/>
      <c r="BG412" s="12"/>
      <c r="BH412" s="12"/>
      <c r="BI412" s="12"/>
      <c r="BJ412" s="12"/>
      <c r="BK412" s="12"/>
      <c r="BL412" s="12"/>
      <c r="BM412" s="12"/>
      <c r="BN412" s="12"/>
      <c r="BO412" s="12"/>
      <c r="BP412" s="12"/>
      <c r="BQ412" s="12"/>
      <c r="BR412" s="12"/>
      <c r="BS412" s="12"/>
      <c r="BT412" s="12"/>
      <c r="BU412" s="12"/>
      <c r="BV412" s="12"/>
      <c r="BW412" s="68"/>
      <c r="BX412" s="12"/>
      <c r="BY412" s="12"/>
      <c r="BZ412" s="12"/>
      <c r="CA412" s="12"/>
      <c r="CB412" s="21"/>
      <c r="CC412" s="21"/>
      <c r="CD412" s="21"/>
      <c r="CE412" s="81"/>
      <c r="CF412" s="81"/>
      <c r="CG412" s="12"/>
    </row>
  </sheetData>
  <mergeCells count="136">
    <mergeCell ref="AR43:AR44"/>
    <mergeCell ref="AT43:AT44"/>
    <mergeCell ref="W7:W8"/>
    <mergeCell ref="X7:X8"/>
    <mergeCell ref="AU43:AU44"/>
    <mergeCell ref="A1:AN1"/>
    <mergeCell ref="E35:E36"/>
    <mergeCell ref="AS43:AS44"/>
    <mergeCell ref="AG7:AG8"/>
    <mergeCell ref="A21:A22"/>
    <mergeCell ref="L7:L8"/>
    <mergeCell ref="J7:J8"/>
    <mergeCell ref="U7:U8"/>
    <mergeCell ref="A7:A8"/>
    <mergeCell ref="K21:K22"/>
    <mergeCell ref="B7:B8"/>
    <mergeCell ref="H7:H8"/>
    <mergeCell ref="I7:I8"/>
    <mergeCell ref="AJ7:AJ8"/>
    <mergeCell ref="AK7:AK8"/>
    <mergeCell ref="M7:M8"/>
    <mergeCell ref="N7:N8"/>
    <mergeCell ref="AI21:AI22"/>
    <mergeCell ref="AJ21:AJ22"/>
    <mergeCell ref="BK21:BK22"/>
    <mergeCell ref="BL21:BL22"/>
    <mergeCell ref="AQ21:AQ22"/>
    <mergeCell ref="AR21:AR22"/>
    <mergeCell ref="AT7:AT8"/>
    <mergeCell ref="AY7:AY8"/>
    <mergeCell ref="AZ7:AZ8"/>
    <mergeCell ref="AH7:AH8"/>
    <mergeCell ref="AI7:AI8"/>
    <mergeCell ref="AN7:AN8"/>
    <mergeCell ref="AO7:AO8"/>
    <mergeCell ref="AP7:AP8"/>
    <mergeCell ref="AQ7:AQ8"/>
    <mergeCell ref="AR7:AR8"/>
    <mergeCell ref="BB7:BB8"/>
    <mergeCell ref="AL7:AL8"/>
    <mergeCell ref="BC21:BD21"/>
    <mergeCell ref="BF21:BF22"/>
    <mergeCell ref="BG21:BG22"/>
    <mergeCell ref="AS21:AS22"/>
    <mergeCell ref="AN21:AP21"/>
    <mergeCell ref="AM21:AM22"/>
    <mergeCell ref="AT21:AT22"/>
    <mergeCell ref="BQ21:BQ22"/>
    <mergeCell ref="AW7:AW8"/>
    <mergeCell ref="AX7:AX8"/>
    <mergeCell ref="BC7:BC8"/>
    <mergeCell ref="BA7:BA8"/>
    <mergeCell ref="A35:A36"/>
    <mergeCell ref="B35:B36"/>
    <mergeCell ref="C35:C36"/>
    <mergeCell ref="D35:D36"/>
    <mergeCell ref="F35:F36"/>
    <mergeCell ref="G35:G36"/>
    <mergeCell ref="H35:H36"/>
    <mergeCell ref="BO21:BO22"/>
    <mergeCell ref="BP21:BP22"/>
    <mergeCell ref="AE21:AE22"/>
    <mergeCell ref="AF21:AF22"/>
    <mergeCell ref="AY21:BB21"/>
    <mergeCell ref="O35:O36"/>
    <mergeCell ref="P35:P36"/>
    <mergeCell ref="P21:P22"/>
    <mergeCell ref="AG21:AG22"/>
    <mergeCell ref="BM21:BM22"/>
    <mergeCell ref="AK21:AK22"/>
    <mergeCell ref="AL21:AL22"/>
    <mergeCell ref="I35:I36"/>
    <mergeCell ref="J35:J36"/>
    <mergeCell ref="L35:L36"/>
    <mergeCell ref="AF7:AF8"/>
    <mergeCell ref="AE7:AE8"/>
    <mergeCell ref="AD7:AD8"/>
    <mergeCell ref="Y7:Y8"/>
    <mergeCell ref="G7:G8"/>
    <mergeCell ref="K7:K8"/>
    <mergeCell ref="K35:K36"/>
    <mergeCell ref="AB7:AB8"/>
    <mergeCell ref="P7:P8"/>
    <mergeCell ref="Q7:Q8"/>
    <mergeCell ref="M35:M36"/>
    <mergeCell ref="N35:N36"/>
    <mergeCell ref="O7:O8"/>
    <mergeCell ref="Q35:Q36"/>
    <mergeCell ref="F7:F8"/>
    <mergeCell ref="BT21:BT22"/>
    <mergeCell ref="BU21:BU22"/>
    <mergeCell ref="BS21:BS22"/>
    <mergeCell ref="BR21:BR22"/>
    <mergeCell ref="W21:W22"/>
    <mergeCell ref="X21:X22"/>
    <mergeCell ref="Y21:Y22"/>
    <mergeCell ref="AH21:AH22"/>
    <mergeCell ref="BN21:BN22"/>
    <mergeCell ref="AX21:AX22"/>
    <mergeCell ref="AU21:AU22"/>
    <mergeCell ref="AV21:AW21"/>
    <mergeCell ref="BH21:BH22"/>
    <mergeCell ref="BI21:BI22"/>
    <mergeCell ref="L21:L22"/>
    <mergeCell ref="BJ21:BJ22"/>
    <mergeCell ref="BE21:BE22"/>
    <mergeCell ref="AU7:AU8"/>
    <mergeCell ref="AV7:AV8"/>
    <mergeCell ref="AA7:AA8"/>
    <mergeCell ref="AM7:AM8"/>
    <mergeCell ref="AS7:AS8"/>
    <mergeCell ref="AD21:AD22"/>
    <mergeCell ref="B21:B22"/>
    <mergeCell ref="C21:C22"/>
    <mergeCell ref="D21:D22"/>
    <mergeCell ref="E21:E22"/>
    <mergeCell ref="C7:C8"/>
    <mergeCell ref="Z7:Z8"/>
    <mergeCell ref="D7:D8"/>
    <mergeCell ref="V7:V8"/>
    <mergeCell ref="AC7:AC8"/>
    <mergeCell ref="E7:E8"/>
    <mergeCell ref="M21:M22"/>
    <mergeCell ref="N21:O21"/>
    <mergeCell ref="Z21:Z22"/>
    <mergeCell ref="AA21:AA22"/>
    <mergeCell ref="R7:R8"/>
    <mergeCell ref="S7:S8"/>
    <mergeCell ref="U21:V21"/>
    <mergeCell ref="Q21:T21"/>
    <mergeCell ref="I21:I22"/>
    <mergeCell ref="AC21:AC22"/>
    <mergeCell ref="F21:H21"/>
    <mergeCell ref="AB21:AB22"/>
    <mergeCell ref="J21:J22"/>
    <mergeCell ref="T7:T8"/>
  </mergeCells>
  <phoneticPr fontId="1" type="noConversion"/>
  <pageMargins left="0.75" right="0.75" top="1" bottom="1" header="0.5" footer="0.5"/>
  <pageSetup orientation="portrait" verticalDpi="1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topLeftCell="A7" zoomScale="85" zoomScaleNormal="85" workbookViewId="0">
      <selection activeCell="D23" sqref="D23"/>
    </sheetView>
  </sheetViews>
  <sheetFormatPr defaultRowHeight="13.2" x14ac:dyDescent="0.25"/>
  <cols>
    <col min="1" max="1" width="5.109375" bestFit="1" customWidth="1"/>
    <col min="2" max="2" width="81" bestFit="1" customWidth="1"/>
    <col min="3" max="3" width="11" bestFit="1" customWidth="1"/>
    <col min="5" max="5" width="11.109375" customWidth="1"/>
    <col min="6" max="6" width="10.6640625" style="24" customWidth="1"/>
    <col min="7" max="7" width="12" customWidth="1"/>
    <col min="8" max="8" width="13" customWidth="1"/>
    <col min="9" max="9" width="12.88671875" customWidth="1"/>
    <col min="10" max="10" width="8.44140625" customWidth="1"/>
    <col min="11" max="11" width="14.88671875" customWidth="1"/>
    <col min="12" max="12" width="11.109375" customWidth="1"/>
    <col min="13" max="13" width="6.109375" customWidth="1"/>
  </cols>
  <sheetData>
    <row r="2" spans="1:16" ht="18.75" customHeight="1" x14ac:dyDescent="0.25">
      <c r="A2" s="319" t="s">
        <v>133</v>
      </c>
      <c r="B2" s="319"/>
      <c r="C2" s="319"/>
      <c r="D2" s="319"/>
      <c r="E2" s="319"/>
      <c r="F2" s="319"/>
      <c r="G2" s="319"/>
      <c r="H2" s="319"/>
      <c r="I2" s="319"/>
      <c r="J2" s="319"/>
      <c r="K2" s="319"/>
      <c r="L2" s="319"/>
      <c r="M2" s="12"/>
      <c r="N2" s="12"/>
      <c r="O2" s="12"/>
      <c r="P2" s="12"/>
    </row>
    <row r="3" spans="1:16" ht="18" customHeight="1" x14ac:dyDescent="0.25">
      <c r="M3" s="12"/>
      <c r="N3" s="12"/>
      <c r="O3" s="12"/>
      <c r="P3" s="12"/>
    </row>
    <row r="4" spans="1:16" ht="15.6" x14ac:dyDescent="0.3">
      <c r="A4" s="320" t="s">
        <v>0</v>
      </c>
      <c r="B4" s="320" t="s">
        <v>131</v>
      </c>
      <c r="C4" s="320" t="s">
        <v>1</v>
      </c>
      <c r="D4" s="322" t="s">
        <v>4</v>
      </c>
      <c r="E4" s="323"/>
      <c r="F4" s="323"/>
      <c r="G4" s="323"/>
      <c r="H4" s="323"/>
      <c r="I4" s="323"/>
      <c r="J4" s="324"/>
      <c r="K4" s="318" t="s">
        <v>66</v>
      </c>
      <c r="L4" s="318" t="s">
        <v>3</v>
      </c>
      <c r="M4" s="12"/>
      <c r="N4" s="12"/>
      <c r="O4" s="12"/>
      <c r="P4" s="12"/>
    </row>
    <row r="5" spans="1:16" ht="46.8" x14ac:dyDescent="0.25">
      <c r="A5" s="321"/>
      <c r="B5" s="321"/>
      <c r="C5" s="321"/>
      <c r="D5" s="7" t="s">
        <v>5</v>
      </c>
      <c r="E5" s="7" t="s">
        <v>6</v>
      </c>
      <c r="F5" s="28" t="s">
        <v>56</v>
      </c>
      <c r="G5" s="7" t="s">
        <v>58</v>
      </c>
      <c r="H5" s="7" t="s">
        <v>57</v>
      </c>
      <c r="I5" s="7" t="s">
        <v>59</v>
      </c>
      <c r="J5" s="123" t="s">
        <v>62</v>
      </c>
      <c r="K5" s="318"/>
      <c r="L5" s="318"/>
      <c r="M5" s="12"/>
      <c r="N5" s="12"/>
      <c r="O5" s="12"/>
      <c r="P5" s="12"/>
    </row>
    <row r="6" spans="1:16" ht="16.2" x14ac:dyDescent="0.35">
      <c r="A6" s="6">
        <v>1</v>
      </c>
      <c r="B6" s="154" t="s">
        <v>103</v>
      </c>
      <c r="C6" s="72">
        <f>'Bang diem danh gia'!BA9</f>
        <v>724.26163723916534</v>
      </c>
      <c r="D6" s="26">
        <f>'Bang diem danh gia'!Z9</f>
        <v>60</v>
      </c>
      <c r="E6" s="26">
        <f>'Bang diem danh gia'!AC9</f>
        <v>40</v>
      </c>
      <c r="F6" s="26">
        <f>'Bang diem danh gia'!AF9</f>
        <v>359.26163723916534</v>
      </c>
      <c r="G6" s="66">
        <f>'Bang diem danh gia'!AS9</f>
        <v>100</v>
      </c>
      <c r="H6" s="74">
        <f>'Bang diem danh gia'!AW9</f>
        <v>65</v>
      </c>
      <c r="I6" s="74">
        <f>'Bang diem danh gia'!AX9</f>
        <v>70</v>
      </c>
      <c r="J6" s="6">
        <f>'Bang diem danh gia'!AZ9</f>
        <v>30</v>
      </c>
      <c r="K6" s="179">
        <f t="shared" ref="K6:K14" si="0">C6/700</f>
        <v>1.0346594817702361</v>
      </c>
      <c r="L6" s="151" t="str">
        <f t="shared" ref="L6:L14" si="1">IF(K6&gt;=85%,"Tốt",IF(AND((K6&gt;=70%),(K6&lt;85%)),"Khá",IF(AND((K6&gt;=50%),(K6&lt;70%)),"Trung bình","Yếu")))</f>
        <v>Tốt</v>
      </c>
      <c r="M6" s="12"/>
      <c r="N6" s="152"/>
      <c r="O6" s="12"/>
      <c r="P6" s="12"/>
    </row>
    <row r="7" spans="1:16" ht="16.2" x14ac:dyDescent="0.35">
      <c r="A7" s="6">
        <v>2</v>
      </c>
      <c r="B7" s="154" t="s">
        <v>104</v>
      </c>
      <c r="C7" s="72">
        <f>'Bang diem danh gia'!BA11</f>
        <v>715.60799999999995</v>
      </c>
      <c r="D7" s="26">
        <f>'Bang diem danh gia'!Z11</f>
        <v>60</v>
      </c>
      <c r="E7" s="26">
        <f>'Bang diem danh gia'!AC11</f>
        <v>40</v>
      </c>
      <c r="F7" s="26">
        <f>'Bang diem danh gia'!AF11</f>
        <v>349.608</v>
      </c>
      <c r="G7" s="66">
        <f>'Bang diem danh gia'!AS11</f>
        <v>100</v>
      </c>
      <c r="H7" s="74">
        <f>'Bang diem danh gia'!AW11</f>
        <v>66</v>
      </c>
      <c r="I7" s="74">
        <f>'Bang diem danh gia'!AX11</f>
        <v>70</v>
      </c>
      <c r="J7" s="6">
        <f>'Bang diem danh gia'!AZ11</f>
        <v>30</v>
      </c>
      <c r="K7" s="179">
        <f t="shared" si="0"/>
        <v>1.0222971428571428</v>
      </c>
      <c r="L7" s="151" t="str">
        <f t="shared" si="1"/>
        <v>Tốt</v>
      </c>
      <c r="M7" s="12"/>
      <c r="N7" s="152"/>
      <c r="O7" s="12"/>
      <c r="P7" s="12"/>
    </row>
    <row r="8" spans="1:16" ht="16.2" x14ac:dyDescent="0.35">
      <c r="A8" s="6">
        <v>3</v>
      </c>
      <c r="B8" s="154" t="s">
        <v>102</v>
      </c>
      <c r="C8" s="72">
        <f>'Bang diem danh gia'!BA10</f>
        <v>701.66169895678092</v>
      </c>
      <c r="D8" s="26">
        <f>'Bang diem danh gia'!Z10</f>
        <v>60</v>
      </c>
      <c r="E8" s="26">
        <f>'Bang diem danh gia'!AC10</f>
        <v>25</v>
      </c>
      <c r="F8" s="26">
        <f>'Bang diem danh gia'!AF10</f>
        <v>356.66169895678092</v>
      </c>
      <c r="G8" s="66">
        <f>'Bang diem danh gia'!AS10</f>
        <v>100</v>
      </c>
      <c r="H8" s="74">
        <f>'Bang diem danh gia'!AW10</f>
        <v>70</v>
      </c>
      <c r="I8" s="74">
        <f>'Bang diem danh gia'!AX10</f>
        <v>70</v>
      </c>
      <c r="J8" s="6">
        <f>'Bang diem danh gia'!AZ10</f>
        <v>20</v>
      </c>
      <c r="K8" s="179">
        <f t="shared" si="0"/>
        <v>1.0023738556525441</v>
      </c>
      <c r="L8" s="151" t="str">
        <f t="shared" si="1"/>
        <v>Tốt</v>
      </c>
      <c r="M8" s="12"/>
      <c r="N8" s="152"/>
      <c r="O8" s="12"/>
      <c r="P8" s="12"/>
    </row>
    <row r="9" spans="1:16" ht="16.2" x14ac:dyDescent="0.35">
      <c r="A9" s="6">
        <v>4</v>
      </c>
      <c r="B9" s="155" t="s">
        <v>105</v>
      </c>
      <c r="C9" s="72">
        <f>'Bang diem danh gia'!BA14</f>
        <v>699.38151636111581</v>
      </c>
      <c r="D9" s="26">
        <f>'Bang diem danh gia'!Z14</f>
        <v>60</v>
      </c>
      <c r="E9" s="26">
        <f>'Bang diem danh gia'!AC14</f>
        <v>40</v>
      </c>
      <c r="F9" s="26">
        <f>'Bang diem danh gia'!AF14</f>
        <v>339.14238592633313</v>
      </c>
      <c r="G9" s="66">
        <f>'Bang diem danh gia'!AS14</f>
        <v>100</v>
      </c>
      <c r="H9" s="74">
        <f>'Bang diem danh gia'!AW14</f>
        <v>60.239130434782609</v>
      </c>
      <c r="I9" s="74">
        <f>'Bang diem danh gia'!AX14</f>
        <v>50</v>
      </c>
      <c r="J9" s="6">
        <f>'Bang diem danh gia'!AZ14</f>
        <v>50</v>
      </c>
      <c r="K9" s="179">
        <f t="shared" si="0"/>
        <v>0.9991164519444512</v>
      </c>
      <c r="L9" s="151" t="str">
        <f t="shared" si="1"/>
        <v>Tốt</v>
      </c>
      <c r="M9" s="12"/>
      <c r="N9" s="152"/>
      <c r="O9" s="12"/>
      <c r="P9" s="12"/>
    </row>
    <row r="10" spans="1:16" ht="16.2" x14ac:dyDescent="0.35">
      <c r="A10" s="6">
        <v>5</v>
      </c>
      <c r="B10" s="154" t="s">
        <v>107</v>
      </c>
      <c r="C10" s="72">
        <f>'Bang diem danh gia'!BA12</f>
        <v>684.4755043227666</v>
      </c>
      <c r="D10" s="26">
        <f>'Bang diem danh gia'!Z12</f>
        <v>60</v>
      </c>
      <c r="E10" s="26">
        <f>'Bang diem danh gia'!AC12</f>
        <v>40</v>
      </c>
      <c r="F10" s="26">
        <f>'Bang diem danh gia'!AF12</f>
        <v>345.4755043227666</v>
      </c>
      <c r="G10" s="66">
        <f>'Bang diem danh gia'!AS12</f>
        <v>100</v>
      </c>
      <c r="H10" s="74">
        <f>'Bang diem danh gia'!AW12</f>
        <v>54</v>
      </c>
      <c r="I10" s="74">
        <f>'Bang diem danh gia'!AX12</f>
        <v>65</v>
      </c>
      <c r="J10" s="6">
        <f>'Bang diem danh gia'!AZ12</f>
        <v>20</v>
      </c>
      <c r="K10" s="179">
        <f t="shared" si="0"/>
        <v>0.97782214903252374</v>
      </c>
      <c r="L10" s="151" t="str">
        <f t="shared" si="1"/>
        <v>Tốt</v>
      </c>
      <c r="M10" s="12"/>
      <c r="N10" s="152"/>
      <c r="O10" s="12"/>
      <c r="P10" s="12"/>
    </row>
    <row r="11" spans="1:16" ht="16.2" x14ac:dyDescent="0.35">
      <c r="A11" s="6">
        <v>6</v>
      </c>
      <c r="B11" s="154" t="s">
        <v>110</v>
      </c>
      <c r="C11" s="72">
        <f>'Bang diem danh gia'!BA13</f>
        <v>670.38264580369844</v>
      </c>
      <c r="D11" s="26">
        <f>'Bang diem danh gia'!Z13</f>
        <v>60</v>
      </c>
      <c r="E11" s="26">
        <f>'Bang diem danh gia'!AC13</f>
        <v>25</v>
      </c>
      <c r="F11" s="26">
        <f>'Bang diem danh gia'!AF13</f>
        <v>357.38264580369844</v>
      </c>
      <c r="G11" s="66">
        <f>'Bang diem danh gia'!AS13</f>
        <v>100</v>
      </c>
      <c r="H11" s="74">
        <f>'Bang diem danh gia'!AW13</f>
        <v>48</v>
      </c>
      <c r="I11" s="74">
        <f>'Bang diem danh gia'!AX13</f>
        <v>50</v>
      </c>
      <c r="J11" s="6">
        <f>'Bang diem danh gia'!AZ13</f>
        <v>30</v>
      </c>
      <c r="K11" s="179">
        <f t="shared" si="0"/>
        <v>0.95768949400528347</v>
      </c>
      <c r="L11" s="151" t="str">
        <f t="shared" si="1"/>
        <v>Tốt</v>
      </c>
      <c r="M11" s="12"/>
      <c r="N11" s="152"/>
      <c r="O11" s="12"/>
      <c r="P11" s="12"/>
    </row>
    <row r="12" spans="1:16" ht="16.2" x14ac:dyDescent="0.35">
      <c r="A12" s="6">
        <v>7</v>
      </c>
      <c r="B12" s="154" t="s">
        <v>106</v>
      </c>
      <c r="C12" s="72">
        <f>'Bang diem danh gia'!BA15</f>
        <v>657.53846153846155</v>
      </c>
      <c r="D12" s="26">
        <f>'Bang diem danh gia'!Z15</f>
        <v>60</v>
      </c>
      <c r="E12" s="26">
        <f>'Bang diem danh gia'!AC15</f>
        <v>40</v>
      </c>
      <c r="F12" s="26">
        <f>'Bang diem danh gia'!AF15</f>
        <v>291.53846153846155</v>
      </c>
      <c r="G12" s="66">
        <f>'Bang diem danh gia'!AS15</f>
        <v>100</v>
      </c>
      <c r="H12" s="74">
        <f>'Bang diem danh gia'!AW15</f>
        <v>66</v>
      </c>
      <c r="I12" s="74">
        <f>'Bang diem danh gia'!AX15</f>
        <v>60</v>
      </c>
      <c r="J12" s="6">
        <f>'Bang diem danh gia'!AZ15</f>
        <v>40</v>
      </c>
      <c r="K12" s="179">
        <f t="shared" si="0"/>
        <v>0.93934065934065936</v>
      </c>
      <c r="L12" s="151" t="str">
        <f t="shared" si="1"/>
        <v>Tốt</v>
      </c>
      <c r="M12" s="12"/>
      <c r="N12" s="152"/>
      <c r="O12" s="12"/>
      <c r="P12" s="12"/>
    </row>
    <row r="13" spans="1:16" ht="16.2" x14ac:dyDescent="0.35">
      <c r="A13" s="6">
        <v>8</v>
      </c>
      <c r="B13" s="154" t="s">
        <v>109</v>
      </c>
      <c r="C13" s="72">
        <f>'Bang diem danh gia'!BA17</f>
        <v>633.15459882583173</v>
      </c>
      <c r="D13" s="26">
        <f>'Bang diem danh gia'!Z17</f>
        <v>60</v>
      </c>
      <c r="E13" s="26">
        <f>'Bang diem danh gia'!AC17</f>
        <v>20</v>
      </c>
      <c r="F13" s="26">
        <f>'Bang diem danh gia'!AF17</f>
        <v>331.15459882583173</v>
      </c>
      <c r="G13" s="66">
        <f>'Bang diem danh gia'!AS17</f>
        <v>55</v>
      </c>
      <c r="H13" s="74">
        <f>'Bang diem danh gia'!AW17</f>
        <v>67</v>
      </c>
      <c r="I13" s="74">
        <f>'Bang diem danh gia'!AX17</f>
        <v>60</v>
      </c>
      <c r="J13" s="6">
        <f>'Bang diem danh gia'!AZ17</f>
        <v>40</v>
      </c>
      <c r="K13" s="179">
        <f t="shared" si="0"/>
        <v>0.90450656975118815</v>
      </c>
      <c r="L13" s="151" t="str">
        <f t="shared" si="1"/>
        <v>Tốt</v>
      </c>
      <c r="M13" s="12"/>
      <c r="N13" s="152"/>
      <c r="O13" s="12"/>
      <c r="P13" s="12"/>
    </row>
    <row r="14" spans="1:16" ht="16.2" x14ac:dyDescent="0.35">
      <c r="A14" s="6">
        <v>9</v>
      </c>
      <c r="B14" s="154" t="s">
        <v>108</v>
      </c>
      <c r="C14" s="72">
        <f>'Bang diem danh gia'!BA16</f>
        <v>539.73684210526312</v>
      </c>
      <c r="D14" s="26">
        <f>'Bang diem danh gia'!Z16</f>
        <v>60</v>
      </c>
      <c r="E14" s="26">
        <f>'Bang diem danh gia'!AC16</f>
        <v>20</v>
      </c>
      <c r="F14" s="26">
        <f>'Bang diem danh gia'!AF16</f>
        <v>288.73684210526312</v>
      </c>
      <c r="G14" s="66">
        <f>'Bang diem danh gia'!AS16</f>
        <v>75</v>
      </c>
      <c r="H14" s="74">
        <f>'Bang diem danh gia'!AW16</f>
        <v>46</v>
      </c>
      <c r="I14" s="74">
        <f>'Bang diem danh gia'!AX16</f>
        <v>50</v>
      </c>
      <c r="J14" s="6">
        <f>'Bang diem danh gia'!AZ16</f>
        <v>0</v>
      </c>
      <c r="K14" s="179">
        <f t="shared" si="0"/>
        <v>0.77105263157894732</v>
      </c>
      <c r="L14" s="151" t="str">
        <f t="shared" si="1"/>
        <v>Khá</v>
      </c>
      <c r="M14" s="12"/>
      <c r="N14" s="152"/>
      <c r="O14" s="12"/>
      <c r="P14" s="12"/>
    </row>
    <row r="15" spans="1:16" ht="15.6" x14ac:dyDescent="0.3">
      <c r="A15" s="120"/>
      <c r="B15" s="25"/>
      <c r="C15" s="25"/>
      <c r="D15" s="23"/>
      <c r="E15" s="23"/>
      <c r="F15" s="29"/>
      <c r="G15" s="23"/>
      <c r="I15" s="10"/>
      <c r="J15" s="30"/>
      <c r="K15" s="10"/>
      <c r="L15" s="124"/>
      <c r="M15" s="12"/>
      <c r="N15" s="12"/>
      <c r="O15" s="12"/>
      <c r="P15" s="12"/>
    </row>
    <row r="16" spans="1:16" x14ac:dyDescent="0.25">
      <c r="A16" s="120"/>
      <c r="I16" s="10"/>
      <c r="J16" s="10"/>
      <c r="K16" s="10"/>
      <c r="L16" s="10"/>
      <c r="M16" s="10"/>
      <c r="N16" s="10"/>
      <c r="O16" s="10"/>
    </row>
    <row r="17" spans="1:15" x14ac:dyDescent="0.25">
      <c r="A17" s="120"/>
      <c r="I17" s="10"/>
      <c r="J17" s="10"/>
      <c r="K17" s="10"/>
      <c r="L17" s="10"/>
      <c r="M17" s="10"/>
      <c r="N17" s="10"/>
      <c r="O17" s="10"/>
    </row>
    <row r="18" spans="1:15" x14ac:dyDescent="0.25">
      <c r="A18" s="121"/>
      <c r="I18" s="10"/>
      <c r="J18" s="10"/>
      <c r="K18" s="10"/>
      <c r="L18" s="10"/>
      <c r="M18" s="10"/>
      <c r="N18" s="10"/>
      <c r="O18" s="10"/>
    </row>
    <row r="19" spans="1:15" x14ac:dyDescent="0.25">
      <c r="I19" s="10"/>
      <c r="J19" s="10"/>
      <c r="K19" s="10"/>
      <c r="L19" s="10"/>
      <c r="M19" s="10"/>
      <c r="N19" s="10"/>
      <c r="O19" s="10"/>
    </row>
    <row r="20" spans="1:15" x14ac:dyDescent="0.25">
      <c r="I20" s="10"/>
      <c r="J20" s="10"/>
      <c r="K20" s="10"/>
      <c r="L20" s="10"/>
      <c r="M20" s="10"/>
      <c r="N20" s="10"/>
      <c r="O20" s="10"/>
    </row>
    <row r="21" spans="1:15" x14ac:dyDescent="0.25">
      <c r="I21" s="10"/>
      <c r="J21" s="10"/>
      <c r="K21" s="10"/>
      <c r="L21" s="10"/>
      <c r="M21" s="10"/>
      <c r="N21" s="10"/>
      <c r="O21" s="10"/>
    </row>
    <row r="22" spans="1:15" x14ac:dyDescent="0.25">
      <c r="I22" s="10"/>
      <c r="J22" s="10"/>
      <c r="K22" s="10"/>
      <c r="L22" s="10"/>
      <c r="M22" s="10"/>
      <c r="N22" s="10"/>
      <c r="O22" s="10"/>
    </row>
    <row r="23" spans="1:15" x14ac:dyDescent="0.25">
      <c r="I23" s="10"/>
      <c r="J23" s="10"/>
      <c r="K23" s="10"/>
      <c r="L23" s="10"/>
      <c r="M23" s="10"/>
      <c r="N23" s="10"/>
      <c r="O23" s="10"/>
    </row>
    <row r="24" spans="1:15" x14ac:dyDescent="0.25">
      <c r="I24" s="10"/>
      <c r="J24" s="10"/>
      <c r="K24" s="10"/>
      <c r="L24" s="10"/>
      <c r="M24" s="10"/>
      <c r="N24" s="10"/>
      <c r="O24" s="10"/>
    </row>
    <row r="25" spans="1:15" x14ac:dyDescent="0.25">
      <c r="I25" s="10"/>
      <c r="J25" s="10"/>
      <c r="K25" s="10"/>
      <c r="L25" s="10"/>
      <c r="M25" s="10"/>
      <c r="N25" s="10"/>
      <c r="O25" s="10"/>
    </row>
    <row r="26" spans="1:15" x14ac:dyDescent="0.25">
      <c r="I26" s="10"/>
      <c r="J26" s="10"/>
      <c r="K26" s="10"/>
      <c r="L26" s="10"/>
      <c r="M26" s="10"/>
      <c r="N26" s="10"/>
      <c r="O26" s="10"/>
    </row>
    <row r="27" spans="1:15" x14ac:dyDescent="0.25">
      <c r="I27" s="10"/>
      <c r="J27" s="10"/>
      <c r="K27" s="10"/>
      <c r="L27" s="10"/>
      <c r="M27" s="10"/>
      <c r="N27" s="10"/>
    </row>
    <row r="28" spans="1:15" x14ac:dyDescent="0.25">
      <c r="I28" s="10"/>
      <c r="J28" s="10"/>
      <c r="K28" s="10"/>
      <c r="L28" s="10"/>
      <c r="M28" s="10"/>
      <c r="N28" s="10"/>
    </row>
    <row r="29" spans="1:15" x14ac:dyDescent="0.25">
      <c r="I29" s="10"/>
      <c r="J29" s="10"/>
      <c r="K29" s="10"/>
      <c r="L29" s="10"/>
      <c r="M29" s="10"/>
      <c r="N29" s="10"/>
    </row>
    <row r="30" spans="1:15" x14ac:dyDescent="0.25">
      <c r="I30" s="10"/>
      <c r="J30" s="10"/>
      <c r="K30" s="10"/>
      <c r="L30" s="10"/>
      <c r="M30" s="10"/>
      <c r="N30" s="10"/>
    </row>
    <row r="31" spans="1:15" x14ac:dyDescent="0.25">
      <c r="I31" s="10"/>
      <c r="J31" s="10"/>
      <c r="K31" s="10"/>
      <c r="L31" s="10"/>
      <c r="M31" s="10"/>
      <c r="N31" s="10"/>
    </row>
    <row r="32" spans="1:15" x14ac:dyDescent="0.25">
      <c r="I32" s="10"/>
      <c r="J32" s="10"/>
      <c r="K32" s="10"/>
      <c r="L32" s="10"/>
      <c r="M32" s="10"/>
      <c r="N32" s="10"/>
    </row>
    <row r="33" spans="9:14" x14ac:dyDescent="0.25">
      <c r="I33" s="10"/>
      <c r="J33" s="10"/>
      <c r="K33" s="10"/>
      <c r="L33" s="10"/>
      <c r="M33" s="10"/>
      <c r="N33" s="10"/>
    </row>
    <row r="34" spans="9:14" x14ac:dyDescent="0.25">
      <c r="I34" s="10"/>
      <c r="J34" s="10"/>
      <c r="K34" s="10"/>
      <c r="L34" s="10"/>
      <c r="M34" s="10"/>
      <c r="N34" s="10"/>
    </row>
    <row r="35" spans="9:14" x14ac:dyDescent="0.25">
      <c r="I35" s="10"/>
      <c r="J35" s="10"/>
      <c r="K35" s="10"/>
      <c r="L35" s="10"/>
      <c r="M35" s="10"/>
      <c r="N35" s="10"/>
    </row>
    <row r="36" spans="9:14" x14ac:dyDescent="0.25">
      <c r="I36" s="10"/>
      <c r="J36" s="10"/>
      <c r="K36" s="10"/>
      <c r="L36" s="10"/>
      <c r="M36" s="10"/>
      <c r="N36" s="10"/>
    </row>
    <row r="37" spans="9:14" x14ac:dyDescent="0.25">
      <c r="I37" s="10"/>
      <c r="J37" s="10"/>
      <c r="K37" s="10"/>
      <c r="L37" s="10"/>
      <c r="M37" s="10"/>
      <c r="N37" s="10"/>
    </row>
    <row r="38" spans="9:14" x14ac:dyDescent="0.25">
      <c r="I38" s="10"/>
      <c r="J38" s="10"/>
      <c r="K38" s="10"/>
      <c r="L38" s="10"/>
      <c r="M38" s="10"/>
      <c r="N38" s="10"/>
    </row>
    <row r="39" spans="9:14" x14ac:dyDescent="0.25">
      <c r="I39" s="10"/>
      <c r="J39" s="10"/>
      <c r="K39" s="10"/>
      <c r="L39" s="10"/>
      <c r="M39" s="10"/>
      <c r="N39" s="10"/>
    </row>
    <row r="40" spans="9:14" x14ac:dyDescent="0.25">
      <c r="I40" s="10"/>
      <c r="J40" s="10"/>
      <c r="K40" s="10"/>
      <c r="L40" s="10"/>
      <c r="M40" s="10"/>
      <c r="N40" s="10"/>
    </row>
    <row r="41" spans="9:14" x14ac:dyDescent="0.25">
      <c r="I41" s="10"/>
      <c r="J41" s="10"/>
      <c r="K41" s="10"/>
      <c r="L41" s="10"/>
      <c r="M41" s="10"/>
      <c r="N41" s="10"/>
    </row>
    <row r="42" spans="9:14" x14ac:dyDescent="0.25">
      <c r="I42" s="10"/>
      <c r="J42" s="10"/>
      <c r="K42" s="10"/>
      <c r="L42" s="10"/>
      <c r="M42" s="10"/>
      <c r="N42" s="10"/>
    </row>
    <row r="43" spans="9:14" x14ac:dyDescent="0.25">
      <c r="I43" s="10"/>
      <c r="J43" s="10"/>
      <c r="K43" s="10"/>
      <c r="L43" s="10"/>
      <c r="M43" s="10"/>
      <c r="N43" s="10"/>
    </row>
  </sheetData>
  <sortState ref="B7:L14">
    <sortCondition descending="1" ref="K6:K14"/>
  </sortState>
  <mergeCells count="7">
    <mergeCell ref="L4:L5"/>
    <mergeCell ref="A2:L2"/>
    <mergeCell ref="K4:K5"/>
    <mergeCell ref="C4:C5"/>
    <mergeCell ref="A4:A5"/>
    <mergeCell ref="B4:B5"/>
    <mergeCell ref="D4:J4"/>
  </mergeCells>
  <phoneticPr fontId="1" type="noConversion"/>
  <pageMargins left="0.75" right="0.75" top="1" bottom="1" header="0.5" footer="0.5"/>
  <pageSetup orientation="portrait" verticalDpi="1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6"/>
  <sheetViews>
    <sheetView workbookViewId="0">
      <selection activeCell="A19" sqref="A19"/>
    </sheetView>
  </sheetViews>
  <sheetFormatPr defaultColWidth="9.109375" defaultRowHeight="13.2" x14ac:dyDescent="0.25"/>
  <cols>
    <col min="1" max="1" width="5.109375" style="156" bestFit="1" customWidth="1"/>
    <col min="2" max="2" width="49.44140625" style="156" customWidth="1"/>
    <col min="3" max="3" width="11" style="156" bestFit="1" customWidth="1"/>
    <col min="4" max="4" width="10.33203125" style="156" customWidth="1"/>
    <col min="5" max="5" width="11" style="156" customWidth="1"/>
    <col min="6" max="6" width="4.88671875" style="156" customWidth="1"/>
    <col min="7" max="7" width="5.109375" style="156" bestFit="1" customWidth="1"/>
    <col min="8" max="8" width="71.5546875" style="156" customWidth="1"/>
    <col min="9" max="9" width="11" style="156" bestFit="1" customWidth="1"/>
    <col min="10" max="10" width="10.109375" style="156" bestFit="1" customWidth="1"/>
    <col min="11" max="11" width="10.109375" style="156" customWidth="1"/>
    <col min="12" max="12" width="4.44140625" style="156" customWidth="1"/>
    <col min="13" max="13" width="5.109375" style="156" bestFit="1" customWidth="1"/>
    <col min="14" max="14" width="44.88671875" style="156" customWidth="1"/>
    <col min="15" max="16" width="11" style="156" customWidth="1"/>
    <col min="17" max="17" width="10.109375" style="156" bestFit="1" customWidth="1"/>
    <col min="18" max="16384" width="9.109375" style="156"/>
  </cols>
  <sheetData>
    <row r="2" spans="1:17" ht="15.6" x14ac:dyDescent="0.25">
      <c r="A2" s="325" t="s">
        <v>132</v>
      </c>
      <c r="B2" s="325"/>
      <c r="C2" s="325"/>
      <c r="D2" s="325"/>
      <c r="E2" s="325"/>
      <c r="F2" s="325"/>
      <c r="G2" s="325"/>
      <c r="H2" s="325"/>
      <c r="I2" s="325"/>
      <c r="J2" s="325"/>
      <c r="K2" s="325"/>
      <c r="L2" s="325"/>
      <c r="M2" s="325"/>
      <c r="N2" s="325"/>
      <c r="O2" s="325"/>
      <c r="P2" s="325"/>
      <c r="Q2" s="325"/>
    </row>
    <row r="4" spans="1:17" ht="15.6" x14ac:dyDescent="0.3">
      <c r="A4" s="326" t="s">
        <v>99</v>
      </c>
      <c r="B4" s="326"/>
      <c r="C4" s="326"/>
      <c r="D4" s="326"/>
      <c r="E4" s="168"/>
      <c r="G4" s="326" t="s">
        <v>100</v>
      </c>
      <c r="H4" s="326"/>
      <c r="I4" s="326"/>
      <c r="J4" s="326"/>
      <c r="K4" s="168"/>
      <c r="M4" s="326" t="s">
        <v>101</v>
      </c>
      <c r="N4" s="326"/>
      <c r="O4" s="326"/>
      <c r="P4" s="326"/>
      <c r="Q4" s="326"/>
    </row>
    <row r="6" spans="1:17" ht="15.6" x14ac:dyDescent="0.3">
      <c r="A6" s="169" t="s">
        <v>0</v>
      </c>
      <c r="B6" s="169" t="s">
        <v>131</v>
      </c>
      <c r="C6" s="169" t="s">
        <v>1</v>
      </c>
      <c r="D6" s="169" t="s">
        <v>66</v>
      </c>
      <c r="E6" s="170" t="s">
        <v>3</v>
      </c>
      <c r="F6" s="159"/>
      <c r="G6" s="173" t="s">
        <v>0</v>
      </c>
      <c r="H6" s="173" t="s">
        <v>131</v>
      </c>
      <c r="I6" s="173" t="s">
        <v>1</v>
      </c>
      <c r="J6" s="173" t="s">
        <v>66</v>
      </c>
      <c r="K6" s="174" t="s">
        <v>3</v>
      </c>
      <c r="L6" s="160"/>
      <c r="M6" s="157" t="s">
        <v>0</v>
      </c>
      <c r="N6" s="157" t="s">
        <v>131</v>
      </c>
      <c r="O6" s="157" t="s">
        <v>1</v>
      </c>
      <c r="P6" s="157" t="s">
        <v>66</v>
      </c>
      <c r="Q6" s="158" t="s">
        <v>3</v>
      </c>
    </row>
    <row r="7" spans="1:17" ht="15.6" x14ac:dyDescent="0.3">
      <c r="A7" s="171">
        <v>1</v>
      </c>
      <c r="B7" s="154" t="s">
        <v>103</v>
      </c>
      <c r="C7" s="172">
        <f>'Bang diem danh gia'!BA9</f>
        <v>724.26163723916534</v>
      </c>
      <c r="D7" s="181">
        <f t="shared" ref="D7:D15" si="0">C7/700</f>
        <v>1.0346594817702361</v>
      </c>
      <c r="E7" s="171" t="str">
        <f>'Bang diem danh gia'!BC9</f>
        <v>Tốt</v>
      </c>
      <c r="F7" s="163"/>
      <c r="G7" s="175">
        <v>1</v>
      </c>
      <c r="H7" s="154" t="s">
        <v>102</v>
      </c>
      <c r="I7" s="176">
        <f>'Bang diem danh gia'!BS24</f>
        <v>70</v>
      </c>
      <c r="J7" s="177">
        <f t="shared" ref="J7:J15" si="1">I7/70</f>
        <v>1</v>
      </c>
      <c r="K7" s="175" t="str">
        <f>'Bang diem danh gia'!BU24</f>
        <v>Tốt</v>
      </c>
      <c r="L7" s="160"/>
      <c r="M7" s="161">
        <v>1</v>
      </c>
      <c r="N7" s="154" t="s">
        <v>103</v>
      </c>
      <c r="O7" s="162">
        <f>'Bang diem danh gia'!O37</f>
        <v>70</v>
      </c>
      <c r="P7" s="178">
        <f t="shared" ref="P7:P15" si="2">O7/70</f>
        <v>1</v>
      </c>
      <c r="Q7" s="161" t="str">
        <f>'Bang diem danh gia'!Q37</f>
        <v>Tốt</v>
      </c>
    </row>
    <row r="8" spans="1:17" ht="15.6" x14ac:dyDescent="0.3">
      <c r="A8" s="171">
        <v>2</v>
      </c>
      <c r="B8" s="154" t="s">
        <v>104</v>
      </c>
      <c r="C8" s="172">
        <f>'Bang diem danh gia'!BA11</f>
        <v>715.60799999999995</v>
      </c>
      <c r="D8" s="181">
        <f t="shared" si="0"/>
        <v>1.0222971428571428</v>
      </c>
      <c r="E8" s="171" t="str">
        <f>'Bang diem danh gia'!BC11</f>
        <v>Tốt</v>
      </c>
      <c r="F8" s="163"/>
      <c r="G8" s="175">
        <v>2</v>
      </c>
      <c r="H8" s="154" t="s">
        <v>109</v>
      </c>
      <c r="I8" s="176">
        <f>'Bang diem danh gia'!BS31</f>
        <v>67</v>
      </c>
      <c r="J8" s="177">
        <f t="shared" si="1"/>
        <v>0.95714285714285718</v>
      </c>
      <c r="K8" s="175" t="str">
        <f>'Bang diem danh gia'!BU31</f>
        <v>Tốt</v>
      </c>
      <c r="L8" s="160"/>
      <c r="M8" s="161">
        <v>2</v>
      </c>
      <c r="N8" s="154" t="s">
        <v>102</v>
      </c>
      <c r="O8" s="162">
        <f>'Bang diem danh gia'!O38</f>
        <v>70</v>
      </c>
      <c r="P8" s="178">
        <f t="shared" si="2"/>
        <v>1</v>
      </c>
      <c r="Q8" s="161" t="str">
        <f>'Bang diem danh gia'!Q38</f>
        <v>Tốt</v>
      </c>
    </row>
    <row r="9" spans="1:17" ht="15.6" x14ac:dyDescent="0.3">
      <c r="A9" s="171">
        <v>3</v>
      </c>
      <c r="B9" s="154" t="s">
        <v>102</v>
      </c>
      <c r="C9" s="172">
        <f>'Bang diem danh gia'!BA10</f>
        <v>701.66169895678092</v>
      </c>
      <c r="D9" s="181">
        <f t="shared" si="0"/>
        <v>1.0023738556525441</v>
      </c>
      <c r="E9" s="171" t="str">
        <f>'Bang diem danh gia'!BC10</f>
        <v>Tốt</v>
      </c>
      <c r="F9" s="163"/>
      <c r="G9" s="175">
        <v>3</v>
      </c>
      <c r="H9" s="154" t="s">
        <v>106</v>
      </c>
      <c r="I9" s="176">
        <f>'Bang diem danh gia'!BS29</f>
        <v>66</v>
      </c>
      <c r="J9" s="177">
        <f t="shared" si="1"/>
        <v>0.94285714285714284</v>
      </c>
      <c r="K9" s="175" t="str">
        <f>'Bang diem danh gia'!BU29</f>
        <v>Tốt</v>
      </c>
      <c r="L9" s="160"/>
      <c r="M9" s="161">
        <v>3</v>
      </c>
      <c r="N9" s="154" t="s">
        <v>104</v>
      </c>
      <c r="O9" s="162">
        <f>'Bang diem danh gia'!O39</f>
        <v>70</v>
      </c>
      <c r="P9" s="178">
        <f t="shared" si="2"/>
        <v>1</v>
      </c>
      <c r="Q9" s="161" t="str">
        <f>'Bang diem danh gia'!Q39</f>
        <v>Tốt</v>
      </c>
    </row>
    <row r="10" spans="1:17" ht="15.6" x14ac:dyDescent="0.3">
      <c r="A10" s="171">
        <v>4</v>
      </c>
      <c r="B10" s="155" t="s">
        <v>105</v>
      </c>
      <c r="C10" s="172">
        <f>'Bang diem danh gia'!BA14</f>
        <v>699.38151636111581</v>
      </c>
      <c r="D10" s="181">
        <f t="shared" si="0"/>
        <v>0.9991164519444512</v>
      </c>
      <c r="E10" s="171" t="str">
        <f>'Bang diem danh gia'!BC14</f>
        <v>Tốt</v>
      </c>
      <c r="F10" s="163"/>
      <c r="G10" s="175">
        <v>4</v>
      </c>
      <c r="H10" s="154" t="s">
        <v>104</v>
      </c>
      <c r="I10" s="176">
        <f>'Bang diem danh gia'!BS25</f>
        <v>66</v>
      </c>
      <c r="J10" s="177">
        <f t="shared" si="1"/>
        <v>0.94285714285714284</v>
      </c>
      <c r="K10" s="175" t="str">
        <f>'Bang diem danh gia'!BU25</f>
        <v>Tốt</v>
      </c>
      <c r="L10" s="160"/>
      <c r="M10" s="161">
        <v>4</v>
      </c>
      <c r="N10" s="154" t="s">
        <v>107</v>
      </c>
      <c r="O10" s="162">
        <f>'Bang diem danh gia'!O40</f>
        <v>65</v>
      </c>
      <c r="P10" s="178">
        <f t="shared" si="2"/>
        <v>0.9285714285714286</v>
      </c>
      <c r="Q10" s="161" t="str">
        <f>'Bang diem danh gia'!Q40</f>
        <v>Tốt</v>
      </c>
    </row>
    <row r="11" spans="1:17" ht="15.6" x14ac:dyDescent="0.3">
      <c r="A11" s="171">
        <v>5</v>
      </c>
      <c r="B11" s="154" t="s">
        <v>107</v>
      </c>
      <c r="C11" s="172">
        <f>'Bang diem danh gia'!BA12</f>
        <v>684.4755043227666</v>
      </c>
      <c r="D11" s="181">
        <f t="shared" si="0"/>
        <v>0.97782214903252374</v>
      </c>
      <c r="E11" s="171" t="str">
        <f>'Bang diem danh gia'!BC12</f>
        <v>Tốt</v>
      </c>
      <c r="F11" s="163"/>
      <c r="G11" s="175">
        <v>5</v>
      </c>
      <c r="H11" s="154" t="s">
        <v>103</v>
      </c>
      <c r="I11" s="176">
        <f>'Bang diem danh gia'!BS23</f>
        <v>65</v>
      </c>
      <c r="J11" s="177">
        <f t="shared" si="1"/>
        <v>0.9285714285714286</v>
      </c>
      <c r="K11" s="175" t="str">
        <f>'Bang diem danh gia'!BU23</f>
        <v>Tốt</v>
      </c>
      <c r="L11" s="160"/>
      <c r="M11" s="161">
        <v>5</v>
      </c>
      <c r="N11" s="154" t="s">
        <v>109</v>
      </c>
      <c r="O11" s="162">
        <f>'Bang diem danh gia'!O45</f>
        <v>60</v>
      </c>
      <c r="P11" s="178">
        <f t="shared" si="2"/>
        <v>0.8571428571428571</v>
      </c>
      <c r="Q11" s="161" t="str">
        <f>'Bang diem danh gia'!Q45</f>
        <v>Tốt</v>
      </c>
    </row>
    <row r="12" spans="1:17" ht="15.6" x14ac:dyDescent="0.3">
      <c r="A12" s="171">
        <v>6</v>
      </c>
      <c r="B12" s="154" t="s">
        <v>110</v>
      </c>
      <c r="C12" s="172">
        <f>'Bang diem danh gia'!BA13</f>
        <v>670.38264580369844</v>
      </c>
      <c r="D12" s="181">
        <f t="shared" si="0"/>
        <v>0.95768949400528347</v>
      </c>
      <c r="E12" s="171" t="str">
        <f>'Bang diem danh gia'!BC13</f>
        <v>Tốt</v>
      </c>
      <c r="F12" s="163"/>
      <c r="G12" s="175">
        <v>6</v>
      </c>
      <c r="H12" s="155" t="s">
        <v>105</v>
      </c>
      <c r="I12" s="176">
        <f>'Bang diem danh gia'!BS28</f>
        <v>60.239130434782609</v>
      </c>
      <c r="J12" s="177">
        <f t="shared" si="1"/>
        <v>0.86055900621118009</v>
      </c>
      <c r="K12" s="175" t="str">
        <f>'Bang diem danh gia'!BU28</f>
        <v>Tốt</v>
      </c>
      <c r="L12" s="160"/>
      <c r="M12" s="161">
        <v>6</v>
      </c>
      <c r="N12" s="154" t="s">
        <v>106</v>
      </c>
      <c r="O12" s="162">
        <f>'Bang diem danh gia'!O43</f>
        <v>60</v>
      </c>
      <c r="P12" s="178">
        <f t="shared" si="2"/>
        <v>0.8571428571428571</v>
      </c>
      <c r="Q12" s="161" t="str">
        <f>'Bang diem danh gia'!Q43</f>
        <v>Tốt</v>
      </c>
    </row>
    <row r="13" spans="1:17" ht="15.6" x14ac:dyDescent="0.3">
      <c r="A13" s="171">
        <v>7</v>
      </c>
      <c r="B13" s="154" t="s">
        <v>106</v>
      </c>
      <c r="C13" s="172">
        <f>'Bang diem danh gia'!BA15</f>
        <v>657.53846153846155</v>
      </c>
      <c r="D13" s="181">
        <f t="shared" si="0"/>
        <v>0.93934065934065936</v>
      </c>
      <c r="E13" s="171" t="str">
        <f>'Bang diem danh gia'!BC15</f>
        <v>Tốt</v>
      </c>
      <c r="F13" s="163"/>
      <c r="G13" s="175">
        <v>7</v>
      </c>
      <c r="H13" s="154" t="s">
        <v>107</v>
      </c>
      <c r="I13" s="176">
        <f>'Bang diem danh gia'!BS26</f>
        <v>54</v>
      </c>
      <c r="J13" s="177">
        <f t="shared" si="1"/>
        <v>0.77142857142857146</v>
      </c>
      <c r="K13" s="175" t="str">
        <f>'Bang diem danh gia'!BU26</f>
        <v>Khá</v>
      </c>
      <c r="L13" s="160"/>
      <c r="M13" s="161">
        <v>7</v>
      </c>
      <c r="N13" s="155" t="s">
        <v>105</v>
      </c>
      <c r="O13" s="162">
        <f>'Bang diem danh gia'!O42</f>
        <v>50</v>
      </c>
      <c r="P13" s="178">
        <f t="shared" si="2"/>
        <v>0.7142857142857143</v>
      </c>
      <c r="Q13" s="161" t="str">
        <f>'Bang diem danh gia'!Q42</f>
        <v>Khá</v>
      </c>
    </row>
    <row r="14" spans="1:17" ht="15.6" x14ac:dyDescent="0.3">
      <c r="A14" s="171">
        <v>8</v>
      </c>
      <c r="B14" s="154" t="s">
        <v>109</v>
      </c>
      <c r="C14" s="172">
        <f>'Bang diem danh gia'!BA17</f>
        <v>633.15459882583173</v>
      </c>
      <c r="D14" s="181">
        <f t="shared" si="0"/>
        <v>0.90450656975118815</v>
      </c>
      <c r="E14" s="171" t="str">
        <f>'Bang diem danh gia'!BC17</f>
        <v>Tốt</v>
      </c>
      <c r="F14" s="163"/>
      <c r="G14" s="175">
        <v>8</v>
      </c>
      <c r="H14" s="154" t="s">
        <v>110</v>
      </c>
      <c r="I14" s="176">
        <f>'Bang diem danh gia'!BS27</f>
        <v>48</v>
      </c>
      <c r="J14" s="177">
        <f t="shared" si="1"/>
        <v>0.68571428571428572</v>
      </c>
      <c r="K14" s="175" t="str">
        <f>'Bang diem danh gia'!BU27</f>
        <v>Trung bình</v>
      </c>
      <c r="L14" s="160"/>
      <c r="M14" s="161">
        <v>8</v>
      </c>
      <c r="N14" s="154" t="s">
        <v>108</v>
      </c>
      <c r="O14" s="162">
        <f>'Bang diem danh gia'!O44</f>
        <v>50</v>
      </c>
      <c r="P14" s="178">
        <f t="shared" si="2"/>
        <v>0.7142857142857143</v>
      </c>
      <c r="Q14" s="161" t="str">
        <f>'Bang diem danh gia'!Q44</f>
        <v>Khá</v>
      </c>
    </row>
    <row r="15" spans="1:17" ht="15.6" x14ac:dyDescent="0.3">
      <c r="A15" s="171">
        <v>9</v>
      </c>
      <c r="B15" s="154" t="s">
        <v>108</v>
      </c>
      <c r="C15" s="172">
        <f>'Bang diem danh gia'!BA16</f>
        <v>539.73684210526312</v>
      </c>
      <c r="D15" s="181">
        <f t="shared" si="0"/>
        <v>0.77105263157894732</v>
      </c>
      <c r="E15" s="171" t="str">
        <f>'Bang diem danh gia'!BC16</f>
        <v>Khá</v>
      </c>
      <c r="F15" s="163"/>
      <c r="G15" s="175">
        <v>9</v>
      </c>
      <c r="H15" s="154" t="s">
        <v>108</v>
      </c>
      <c r="I15" s="176">
        <f>'Bang diem danh gia'!BS30</f>
        <v>46</v>
      </c>
      <c r="J15" s="177">
        <f t="shared" si="1"/>
        <v>0.65714285714285714</v>
      </c>
      <c r="K15" s="175" t="str">
        <f>'Bang diem danh gia'!BU30</f>
        <v>Trung bình</v>
      </c>
      <c r="L15" s="160"/>
      <c r="M15" s="161">
        <v>9</v>
      </c>
      <c r="N15" s="154" t="s">
        <v>110</v>
      </c>
      <c r="O15" s="162">
        <f>'Bang diem danh gia'!O41</f>
        <v>50</v>
      </c>
      <c r="P15" s="178">
        <f t="shared" si="2"/>
        <v>0.7142857142857143</v>
      </c>
      <c r="Q15" s="161" t="str">
        <f>'Bang diem danh gia'!Q41</f>
        <v>Khá</v>
      </c>
    </row>
    <row r="16" spans="1:17" ht="15.6" x14ac:dyDescent="0.3">
      <c r="A16" s="167"/>
      <c r="B16" s="165"/>
      <c r="C16" s="166"/>
      <c r="D16" s="164"/>
      <c r="E16" s="164"/>
      <c r="F16" s="159"/>
      <c r="G16" s="167"/>
      <c r="H16" s="165"/>
      <c r="I16" s="166"/>
      <c r="J16" s="164"/>
      <c r="K16" s="164"/>
      <c r="L16" s="160"/>
      <c r="M16" s="167"/>
      <c r="N16" s="165"/>
      <c r="O16" s="166"/>
      <c r="P16" s="166"/>
      <c r="Q16" s="164"/>
    </row>
  </sheetData>
  <sortState ref="N7:Q15">
    <sortCondition descending="1" ref="P7:P15"/>
  </sortState>
  <mergeCells count="4">
    <mergeCell ref="A2:Q2"/>
    <mergeCell ref="A4:D4"/>
    <mergeCell ref="G4:J4"/>
    <mergeCell ref="M4:Q4"/>
  </mergeCells>
  <pageMargins left="0.75" right="0.75" top="1" bottom="1" header="0.5" footer="0.5"/>
  <pageSetup orientation="portrait" verticalDpi="1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Bang diem danh gia</vt:lpstr>
      <vt:lpstr>Ket qua chi tiet</vt:lpstr>
      <vt:lpstr>Ket qua xep loai</vt:lpstr>
    </vt:vector>
  </TitlesOfParts>
  <Company>TCC.org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Chuong Nguyet</dc:creator>
  <cp:lastModifiedBy>Admin</cp:lastModifiedBy>
  <cp:lastPrinted>2017-12-19T02:29:05Z</cp:lastPrinted>
  <dcterms:created xsi:type="dcterms:W3CDTF">2011-11-15T09:00:03Z</dcterms:created>
  <dcterms:modified xsi:type="dcterms:W3CDTF">2020-01-02T02:12:39Z</dcterms:modified>
</cp:coreProperties>
</file>